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1595" windowHeight="8445" tabRatio="900" activeTab="7"/>
  </bookViews>
  <sheets>
    <sheet name="CONJUN al" sheetId="1" r:id="rId1"/>
    <sheet name="CONJUN inf" sheetId="2" r:id="rId2"/>
    <sheet name="ALEV  CUERDA" sheetId="3" r:id="rId3"/>
    <sheet name="ALEV  M L" sheetId="4" r:id="rId4"/>
    <sheet name="INFA  ARO" sheetId="5" r:id="rId5"/>
    <sheet name="INF CUERDA" sheetId="6" r:id="rId6"/>
    <sheet name="JURADO" sheetId="7" r:id="rId7"/>
    <sheet name="RESULTADOS" sheetId="8" r:id="rId8"/>
  </sheets>
  <definedNames>
    <definedName name="hoja2">#REF!</definedName>
    <definedName name="JURADO">'JURADO'!$A$11</definedName>
  </definedNames>
  <calcPr fullCalcOnLoad="1"/>
</workbook>
</file>

<file path=xl/sharedStrings.xml><?xml version="1.0" encoding="utf-8"?>
<sst xmlns="http://schemas.openxmlformats.org/spreadsheetml/2006/main" count="556" uniqueCount="146">
  <si>
    <t>DORSAL</t>
  </si>
  <si>
    <t>GIMNASTA</t>
  </si>
  <si>
    <t xml:space="preserve">CLUB </t>
  </si>
  <si>
    <t>Artis. 1</t>
  </si>
  <si>
    <t>Artis. 2</t>
  </si>
  <si>
    <t>T. Artis</t>
  </si>
  <si>
    <t>Dific. 1</t>
  </si>
  <si>
    <t>T. Dific</t>
  </si>
  <si>
    <t>Me D+A</t>
  </si>
  <si>
    <t>Ejec 1</t>
  </si>
  <si>
    <t>Ejec. 2</t>
  </si>
  <si>
    <t>Ejec. 3</t>
  </si>
  <si>
    <t>T. Ejec</t>
  </si>
  <si>
    <t>Suma</t>
  </si>
  <si>
    <t>SAL</t>
  </si>
  <si>
    <t>TI</t>
  </si>
  <si>
    <t>OTR</t>
  </si>
  <si>
    <t>Total</t>
  </si>
  <si>
    <t>Artis. 3</t>
  </si>
  <si>
    <t>Dif. 3</t>
  </si>
  <si>
    <t>ARTISTICO 1</t>
  </si>
  <si>
    <t>ARTISTICO 2</t>
  </si>
  <si>
    <t>ARTISTICO 3</t>
  </si>
  <si>
    <t>TECNICO 1</t>
  </si>
  <si>
    <t>TECNICO 2</t>
  </si>
  <si>
    <t>TECNICO 3</t>
  </si>
  <si>
    <t>EJECUCIÓN 1</t>
  </si>
  <si>
    <t>EJECUCIÓN 2</t>
  </si>
  <si>
    <t>EJECUCIÓN 3</t>
  </si>
  <si>
    <t>NOMBRE</t>
  </si>
  <si>
    <t>EUSKAL GIMNASTIKA FEDERAZIOA</t>
  </si>
  <si>
    <t>FEDERACIÓN VASCA DE GIMNASIA</t>
  </si>
  <si>
    <t>FECHA:</t>
  </si>
  <si>
    <t xml:space="preserve">LUGAR </t>
  </si>
  <si>
    <t>ARTISTICA 1</t>
  </si>
  <si>
    <t>ARTISTICA 2</t>
  </si>
  <si>
    <t>ARTISTICA 3</t>
  </si>
  <si>
    <t>EJECUCION 1</t>
  </si>
  <si>
    <t>EJECUCION 2</t>
  </si>
  <si>
    <t>EJECUCION 3</t>
  </si>
  <si>
    <t>DIFICULTAD 1</t>
  </si>
  <si>
    <t>DIFICULTAD 2</t>
  </si>
  <si>
    <t>DIFICULTAD 3</t>
  </si>
  <si>
    <t>Dific. 2</t>
  </si>
  <si>
    <t>FIRMAS</t>
  </si>
  <si>
    <t>CLAS</t>
  </si>
  <si>
    <t>CONJUNTO</t>
  </si>
  <si>
    <t>PASE</t>
  </si>
  <si>
    <t>CONTROL CTO. ESPAÑA SELECCIONES</t>
  </si>
  <si>
    <t>cla</t>
  </si>
  <si>
    <t>TERRIT</t>
  </si>
  <si>
    <t>JURADO 2</t>
  </si>
  <si>
    <t>SAKONETA</t>
  </si>
  <si>
    <t>SANTURTZI</t>
  </si>
  <si>
    <t>SANTUTXU</t>
  </si>
  <si>
    <t>XIXILI</t>
  </si>
  <si>
    <t>OSKITXO</t>
  </si>
  <si>
    <t>ESTHER BARCENILLA</t>
  </si>
  <si>
    <t>BIZKAIA</t>
  </si>
  <si>
    <t>ARABA</t>
  </si>
  <si>
    <t>GIPUZ</t>
  </si>
  <si>
    <t>ESPE RODRIGUEZ</t>
  </si>
  <si>
    <t>CUERDA</t>
  </si>
  <si>
    <t>ARO</t>
  </si>
  <si>
    <t>TOTAL</t>
  </si>
  <si>
    <t>M L</t>
  </si>
  <si>
    <t>CLUB</t>
  </si>
  <si>
    <t>CLASIF</t>
  </si>
  <si>
    <t>JURADO A</t>
  </si>
  <si>
    <t>JURADO B</t>
  </si>
  <si>
    <t xml:space="preserve"> ALEVIN</t>
  </si>
  <si>
    <t xml:space="preserve"> INFANTIL</t>
  </si>
  <si>
    <t>DORSSAL</t>
  </si>
  <si>
    <t>CLUB - ESCUELA</t>
  </si>
  <si>
    <t>HIRUKIDE</t>
  </si>
  <si>
    <t>HIJAS DE LA CRUZ</t>
  </si>
  <si>
    <t>SAN PATRICIO</t>
  </si>
  <si>
    <t>GIPUZKOA</t>
  </si>
  <si>
    <t>SAN MARTIN</t>
  </si>
  <si>
    <t>SANTURTXI</t>
  </si>
  <si>
    <t>CONJUNTOS</t>
  </si>
  <si>
    <t>JUEGOS ESCOLARES</t>
  </si>
  <si>
    <t>JUEGOS ESCOLARES EUSKADI 2006</t>
  </si>
  <si>
    <t>DORS</t>
  </si>
  <si>
    <t>PROVINCIA</t>
  </si>
  <si>
    <t>URDANETA</t>
  </si>
  <si>
    <t>IPINTZA B</t>
  </si>
  <si>
    <t>ASCARTZA CLARET</t>
  </si>
  <si>
    <t>IPINTZA A</t>
  </si>
  <si>
    <t>LASKORAIN</t>
  </si>
  <si>
    <t>GARAXI PUYO</t>
  </si>
  <si>
    <t>MALEN BELLIDO</t>
  </si>
  <si>
    <t>AMAIA CENGOTITABENGOA</t>
  </si>
  <si>
    <t>ANDREA CALVO</t>
  </si>
  <si>
    <t>ONINTZE PABLOGORRAN</t>
  </si>
  <si>
    <t>MARIA LOPEZ</t>
  </si>
  <si>
    <t>IRATXE AINSE</t>
  </si>
  <si>
    <t>CRISTINA ETXEBERRIA</t>
  </si>
  <si>
    <t>SONIA GALLARDO</t>
  </si>
  <si>
    <t>NEREIDA MUÑOZ</t>
  </si>
  <si>
    <t>LIDE GARMENDIA</t>
  </si>
  <si>
    <t>NATALIA SUAREZ</t>
  </si>
  <si>
    <t>JONE RAMON</t>
  </si>
  <si>
    <t>NEREA MUNILLA</t>
  </si>
  <si>
    <t>NEREA GALLARDO</t>
  </si>
  <si>
    <t>INTXAURRAG</t>
  </si>
  <si>
    <t>MARIANISTAS</t>
  </si>
  <si>
    <t>ITURBURU</t>
  </si>
  <si>
    <t>ARANZADI</t>
  </si>
  <si>
    <t>IKASTEGIETA</t>
  </si>
  <si>
    <t>INTXAURRON</t>
  </si>
  <si>
    <t>NEREA PERRINO</t>
  </si>
  <si>
    <t>LARA BAYON</t>
  </si>
  <si>
    <t>AINARA TABOADA</t>
  </si>
  <si>
    <t>PALOMA BRAVO</t>
  </si>
  <si>
    <t>GARAZI EGIGUREN</t>
  </si>
  <si>
    <t>LASKURAIN</t>
  </si>
  <si>
    <t>ANDREA GONZALEZ</t>
  </si>
  <si>
    <t>CARMEN SARASOLA</t>
  </si>
  <si>
    <t>PEÑAFLORIDA</t>
  </si>
  <si>
    <t>JANIRE SANCHEZ</t>
  </si>
  <si>
    <t>Mª LUISA VARA</t>
  </si>
  <si>
    <t>USOA TOLEDDO</t>
  </si>
  <si>
    <t>IPINTZA</t>
  </si>
  <si>
    <t>MARTA HAVA</t>
  </si>
  <si>
    <t>JULIA LOPEZ</t>
  </si>
  <si>
    <t>LIDE TOLEDO</t>
  </si>
  <si>
    <t>HAIZEA GOMEZ</t>
  </si>
  <si>
    <t>CLASIFICACIÓN JUEGOS ESCOLARES 2006</t>
  </si>
  <si>
    <t>POLIDEPORTIVO TOLOSA</t>
  </si>
  <si>
    <t>28 DE MAYO 2006</t>
  </si>
  <si>
    <t>VISI GUTIERREZ</t>
  </si>
  <si>
    <t>NEREA BADIOLA</t>
  </si>
  <si>
    <t>ANA MARI MARTIN</t>
  </si>
  <si>
    <t>EIDER ETXEBARRIA</t>
  </si>
  <si>
    <t>SONIA GARCIA</t>
  </si>
  <si>
    <t>VICKY MARTINEZ</t>
  </si>
  <si>
    <t>JUDIT TORRALBA</t>
  </si>
  <si>
    <t>MIREN BARTUREN</t>
  </si>
  <si>
    <t>Xixili</t>
  </si>
  <si>
    <t>CONJUNOTOS INFANTIL</t>
  </si>
  <si>
    <t>CONJUNTOS ALEVIN</t>
  </si>
  <si>
    <t>CATEGORIA ALEVIN                                     APARATO CUERDA</t>
  </si>
  <si>
    <t>CATEGORIA ALEVIN                                      APARATO MANOS LIBRES</t>
  </si>
  <si>
    <t>CATEGORIA INFANTIL                                          APARATO ARO</t>
  </si>
  <si>
    <t>CATEGORIA INFANTIL                                          APARATO CUERDA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</si>
</sst>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[Red]\-#,##0.00\ "/>
    <numFmt numFmtId="169" formatCode="0.0"/>
  </numFmts>
  <fonts count="21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8"/>
      <color indexed="9"/>
      <name val="Arial"/>
      <family val="2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8"/>
      <color indexed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7"/>
      <name val="Arial"/>
      <family val="2"/>
    </font>
    <font>
      <sz val="18"/>
      <name val="Arial"/>
      <family val="0"/>
    </font>
    <font>
      <sz val="11"/>
      <name val="Arial"/>
      <family val="2"/>
    </font>
    <font>
      <sz val="9"/>
      <name val="Arial"/>
      <family val="0"/>
    </font>
    <font>
      <sz val="20"/>
      <name val="Arial"/>
      <family val="0"/>
    </font>
    <font>
      <sz val="14"/>
      <name val="Arial"/>
      <family val="0"/>
    </font>
    <font>
      <b/>
      <sz val="16"/>
      <color indexed="12"/>
      <name val="Arial"/>
      <family val="2"/>
    </font>
    <font>
      <b/>
      <sz val="9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1" xfId="0" applyBorder="1" applyAlignment="1">
      <alignment/>
    </xf>
    <xf numFmtId="168" fontId="3" fillId="2" borderId="0" xfId="0" applyNumberFormat="1" applyFont="1" applyFill="1" applyBorder="1" applyAlignment="1">
      <alignment/>
    </xf>
    <xf numFmtId="168" fontId="4" fillId="0" borderId="0" xfId="0" applyNumberFormat="1" applyFont="1" applyFill="1" applyBorder="1" applyAlignment="1">
      <alignment/>
    </xf>
    <xf numFmtId="168" fontId="3" fillId="0" borderId="0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0" fontId="0" fillId="0" borderId="2" xfId="0" applyFont="1" applyBorder="1" applyAlignment="1">
      <alignment horizontal="center"/>
    </xf>
    <xf numFmtId="168" fontId="3" fillId="2" borderId="2" xfId="0" applyNumberFormat="1" applyFont="1" applyFill="1" applyBorder="1" applyAlignment="1">
      <alignment/>
    </xf>
    <xf numFmtId="168" fontId="4" fillId="0" borderId="2" xfId="0" applyNumberFormat="1" applyFont="1" applyFill="1" applyBorder="1" applyAlignment="1">
      <alignment/>
    </xf>
    <xf numFmtId="168" fontId="3" fillId="0" borderId="2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3" xfId="0" applyFont="1" applyBorder="1" applyAlignment="1">
      <alignment/>
    </xf>
    <xf numFmtId="168" fontId="3" fillId="2" borderId="4" xfId="0" applyNumberFormat="1" applyFont="1" applyFill="1" applyBorder="1" applyAlignment="1">
      <alignment/>
    </xf>
    <xf numFmtId="168" fontId="4" fillId="0" borderId="4" xfId="0" applyNumberFormat="1" applyFont="1" applyFill="1" applyBorder="1" applyAlignment="1">
      <alignment/>
    </xf>
    <xf numFmtId="168" fontId="3" fillId="0" borderId="4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2" xfId="0" applyFont="1" applyBorder="1" applyAlignment="1">
      <alignment/>
    </xf>
    <xf numFmtId="168" fontId="4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168" fontId="4" fillId="0" borderId="7" xfId="0" applyNumberFormat="1" applyFont="1" applyBorder="1" applyAlignment="1">
      <alignment/>
    </xf>
    <xf numFmtId="0" fontId="0" fillId="0" borderId="6" xfId="0" applyFont="1" applyBorder="1" applyAlignment="1">
      <alignment horizontal="right"/>
    </xf>
    <xf numFmtId="0" fontId="0" fillId="0" borderId="4" xfId="0" applyBorder="1" applyAlignment="1">
      <alignment/>
    </xf>
    <xf numFmtId="0" fontId="0" fillId="0" borderId="8" xfId="0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168" fontId="4" fillId="2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68" fontId="3" fillId="0" borderId="0" xfId="0" applyNumberFormat="1" applyFont="1" applyFill="1" applyBorder="1" applyAlignment="1">
      <alignment horizontal="center"/>
    </xf>
    <xf numFmtId="168" fontId="3" fillId="2" borderId="0" xfId="0" applyNumberFormat="1" applyFont="1" applyFill="1" applyBorder="1" applyAlignment="1">
      <alignment/>
    </xf>
    <xf numFmtId="168" fontId="3" fillId="0" borderId="2" xfId="0" applyNumberFormat="1" applyFont="1" applyFill="1" applyBorder="1" applyAlignment="1">
      <alignment/>
    </xf>
    <xf numFmtId="0" fontId="0" fillId="0" borderId="4" xfId="0" applyFont="1" applyBorder="1" applyAlignment="1">
      <alignment/>
    </xf>
    <xf numFmtId="0" fontId="7" fillId="0" borderId="0" xfId="0" applyFont="1" applyAlignment="1">
      <alignment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168" fontId="3" fillId="0" borderId="4" xfId="0" applyNumberFormat="1" applyFont="1" applyFill="1" applyBorder="1" applyAlignment="1">
      <alignment horizontal="center"/>
    </xf>
    <xf numFmtId="0" fontId="4" fillId="0" borderId="4" xfId="0" applyFont="1" applyBorder="1" applyAlignment="1">
      <alignment/>
    </xf>
    <xf numFmtId="168" fontId="4" fillId="2" borderId="4" xfId="0" applyNumberFormat="1" applyFont="1" applyFill="1" applyBorder="1" applyAlignment="1">
      <alignment/>
    </xf>
    <xf numFmtId="168" fontId="3" fillId="2" borderId="4" xfId="0" applyNumberFormat="1" applyFont="1" applyFill="1" applyBorder="1" applyAlignment="1">
      <alignment/>
    </xf>
    <xf numFmtId="0" fontId="6" fillId="0" borderId="11" xfId="0" applyFont="1" applyBorder="1" applyAlignment="1">
      <alignment horizontal="left"/>
    </xf>
    <xf numFmtId="168" fontId="4" fillId="4" borderId="1" xfId="0" applyNumberFormat="1" applyFont="1" applyFill="1" applyBorder="1" applyAlignment="1">
      <alignment/>
    </xf>
    <xf numFmtId="168" fontId="6" fillId="5" borderId="1" xfId="0" applyNumberFormat="1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10" fillId="0" borderId="0" xfId="0" applyFont="1" applyAlignment="1">
      <alignment/>
    </xf>
    <xf numFmtId="168" fontId="3" fillId="0" borderId="1" xfId="0" applyNumberFormat="1" applyFont="1" applyFill="1" applyBorder="1" applyAlignment="1" applyProtection="1">
      <alignment/>
      <protection locked="0"/>
    </xf>
    <xf numFmtId="0" fontId="4" fillId="3" borderId="0" xfId="0" applyFont="1" applyFill="1" applyBorder="1" applyAlignment="1">
      <alignment/>
    </xf>
    <xf numFmtId="0" fontId="4" fillId="3" borderId="10" xfId="0" applyFont="1" applyFill="1" applyBorder="1" applyAlignment="1">
      <alignment horizontal="center"/>
    </xf>
    <xf numFmtId="0" fontId="4" fillId="3" borderId="15" xfId="0" applyFont="1" applyFill="1" applyBorder="1" applyAlignment="1">
      <alignment/>
    </xf>
    <xf numFmtId="0" fontId="13" fillId="3" borderId="9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0" fontId="0" fillId="6" borderId="0" xfId="0" applyFill="1" applyAlignment="1">
      <alignment/>
    </xf>
    <xf numFmtId="0" fontId="14" fillId="6" borderId="0" xfId="0" applyFont="1" applyFill="1" applyAlignment="1">
      <alignment/>
    </xf>
    <xf numFmtId="0" fontId="0" fillId="6" borderId="0" xfId="0" applyFill="1" applyBorder="1" applyAlignment="1">
      <alignment/>
    </xf>
    <xf numFmtId="0" fontId="0" fillId="6" borderId="1" xfId="0" applyFill="1" applyBorder="1" applyAlignment="1">
      <alignment horizontal="center"/>
    </xf>
    <xf numFmtId="0" fontId="9" fillId="0" borderId="0" xfId="0" applyFont="1" applyFill="1" applyBorder="1" applyAlignment="1">
      <alignment/>
    </xf>
    <xf numFmtId="2" fontId="0" fillId="0" borderId="0" xfId="0" applyNumberFormat="1" applyAlignment="1">
      <alignment/>
    </xf>
    <xf numFmtId="0" fontId="16" fillId="0" borderId="1" xfId="0" applyFont="1" applyBorder="1" applyAlignment="1">
      <alignment/>
    </xf>
    <xf numFmtId="2" fontId="15" fillId="0" borderId="0" xfId="0" applyNumberFormat="1" applyFont="1" applyFill="1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17" fillId="0" borderId="0" xfId="0" applyFont="1" applyBorder="1" applyAlignment="1">
      <alignment/>
    </xf>
    <xf numFmtId="2" fontId="17" fillId="0" borderId="0" xfId="0" applyNumberFormat="1" applyFont="1" applyBorder="1" applyAlignment="1">
      <alignment/>
    </xf>
    <xf numFmtId="2" fontId="6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7" borderId="0" xfId="0" applyFont="1" applyFill="1" applyBorder="1" applyAlignment="1">
      <alignment horizontal="center"/>
    </xf>
    <xf numFmtId="2" fontId="6" fillId="7" borderId="0" xfId="0" applyNumberFormat="1" applyFont="1" applyFill="1" applyBorder="1" applyAlignment="1">
      <alignment horizontal="center"/>
    </xf>
    <xf numFmtId="2" fontId="6" fillId="7" borderId="0" xfId="0" applyNumberFormat="1" applyFont="1" applyFill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2" fontId="15" fillId="0" borderId="14" xfId="0" applyNumberFormat="1" applyFont="1" applyFill="1" applyBorder="1" applyAlignment="1">
      <alignment horizontal="left"/>
    </xf>
    <xf numFmtId="2" fontId="15" fillId="0" borderId="12" xfId="0" applyNumberFormat="1" applyFont="1" applyFill="1" applyBorder="1" applyAlignment="1">
      <alignment horizontal="left"/>
    </xf>
    <xf numFmtId="2" fontId="15" fillId="0" borderId="13" xfId="0" applyNumberFormat="1" applyFont="1" applyFill="1" applyBorder="1" applyAlignment="1">
      <alignment horizontal="left"/>
    </xf>
    <xf numFmtId="2" fontId="2" fillId="0" borderId="12" xfId="0" applyNumberFormat="1" applyFont="1" applyFill="1" applyBorder="1" applyAlignment="1">
      <alignment horizontal="left"/>
    </xf>
    <xf numFmtId="2" fontId="6" fillId="0" borderId="14" xfId="0" applyNumberFormat="1" applyFont="1" applyBorder="1" applyAlignment="1">
      <alignment horizontal="left"/>
    </xf>
    <xf numFmtId="2" fontId="15" fillId="0" borderId="0" xfId="0" applyNumberFormat="1" applyFont="1" applyFill="1" applyBorder="1" applyAlignment="1">
      <alignment horizontal="left"/>
    </xf>
    <xf numFmtId="15" fontId="9" fillId="0" borderId="0" xfId="0" applyNumberFormat="1" applyFont="1" applyFill="1" applyBorder="1" applyAlignment="1">
      <alignment horizontal="center"/>
    </xf>
    <xf numFmtId="0" fontId="18" fillId="5" borderId="0" xfId="0" applyFont="1" applyFill="1" applyBorder="1" applyAlignment="1">
      <alignment horizontal="center"/>
    </xf>
    <xf numFmtId="0" fontId="20" fillId="7" borderId="0" xfId="0" applyFont="1" applyFill="1" applyBorder="1" applyAlignment="1">
      <alignment horizontal="center"/>
    </xf>
    <xf numFmtId="0" fontId="0" fillId="3" borderId="0" xfId="0" applyFill="1" applyAlignment="1">
      <alignment/>
    </xf>
    <xf numFmtId="0" fontId="3" fillId="0" borderId="11" xfId="0" applyFont="1" applyBorder="1" applyAlignment="1">
      <alignment horizontal="center"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/>
    </xf>
    <xf numFmtId="168" fontId="3" fillId="0" borderId="2" xfId="0" applyNumberFormat="1" applyFont="1" applyFill="1" applyBorder="1" applyAlignment="1" applyProtection="1">
      <alignment/>
      <protection locked="0"/>
    </xf>
    <xf numFmtId="0" fontId="16" fillId="0" borderId="1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left"/>
    </xf>
    <xf numFmtId="2" fontId="6" fillId="0" borderId="0" xfId="0" applyNumberFormat="1" applyFont="1" applyBorder="1" applyAlignment="1">
      <alignment horizontal="left"/>
    </xf>
    <xf numFmtId="0" fontId="0" fillId="0" borderId="1" xfId="0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/>
    </xf>
    <xf numFmtId="168" fontId="3" fillId="3" borderId="1" xfId="0" applyNumberFormat="1" applyFont="1" applyFill="1" applyBorder="1" applyAlignment="1" applyProtection="1">
      <alignment/>
      <protection locked="0"/>
    </xf>
    <xf numFmtId="168" fontId="4" fillId="3" borderId="1" xfId="0" applyNumberFormat="1" applyFont="1" applyFill="1" applyBorder="1" applyAlignment="1">
      <alignment/>
    </xf>
    <xf numFmtId="168" fontId="6" fillId="3" borderId="1" xfId="0" applyNumberFormat="1" applyFont="1" applyFill="1" applyBorder="1" applyAlignment="1">
      <alignment/>
    </xf>
    <xf numFmtId="2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/>
    </xf>
    <xf numFmtId="2" fontId="6" fillId="0" borderId="1" xfId="0" applyNumberFormat="1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"/>
    </xf>
    <xf numFmtId="15" fontId="9" fillId="0" borderId="12" xfId="0" applyNumberFormat="1" applyFont="1" applyFill="1" applyBorder="1" applyAlignment="1">
      <alignment/>
    </xf>
    <xf numFmtId="15" fontId="9" fillId="0" borderId="13" xfId="0" applyNumberFormat="1" applyFont="1" applyFill="1" applyBorder="1" applyAlignment="1">
      <alignment/>
    </xf>
    <xf numFmtId="0" fontId="18" fillId="5" borderId="11" xfId="0" applyFont="1" applyFill="1" applyBorder="1" applyAlignment="1">
      <alignment horizontal="center"/>
    </xf>
    <xf numFmtId="0" fontId="18" fillId="5" borderId="2" xfId="0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8" fontId="3" fillId="0" borderId="4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5" fillId="7" borderId="0" xfId="0" applyFont="1" applyFill="1" applyAlignment="1">
      <alignment horizontal="center"/>
    </xf>
    <xf numFmtId="0" fontId="8" fillId="7" borderId="0" xfId="0" applyFont="1" applyFill="1" applyAlignment="1">
      <alignment horizontal="center"/>
    </xf>
    <xf numFmtId="15" fontId="18" fillId="0" borderId="14" xfId="0" applyNumberFormat="1" applyFont="1" applyFill="1" applyBorder="1" applyAlignment="1">
      <alignment horizontal="center"/>
    </xf>
    <xf numFmtId="15" fontId="18" fillId="0" borderId="12" xfId="0" applyNumberFormat="1" applyFont="1" applyFill="1" applyBorder="1" applyAlignment="1">
      <alignment horizontal="center"/>
    </xf>
    <xf numFmtId="15" fontId="18" fillId="0" borderId="13" xfId="0" applyNumberFormat="1" applyFont="1" applyFill="1" applyBorder="1" applyAlignment="1">
      <alignment horizontal="center"/>
    </xf>
    <xf numFmtId="0" fontId="18" fillId="0" borderId="14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0" fontId="2" fillId="8" borderId="14" xfId="0" applyFont="1" applyFill="1" applyBorder="1" applyAlignment="1">
      <alignment horizontal="left"/>
    </xf>
    <xf numFmtId="0" fontId="2" fillId="8" borderId="12" xfId="0" applyFont="1" applyFill="1" applyBorder="1" applyAlignment="1">
      <alignment horizontal="left"/>
    </xf>
    <xf numFmtId="0" fontId="2" fillId="8" borderId="13" xfId="0" applyFont="1" applyFill="1" applyBorder="1" applyAlignment="1">
      <alignment horizontal="left"/>
    </xf>
    <xf numFmtId="15" fontId="9" fillId="0" borderId="14" xfId="0" applyNumberFormat="1" applyFont="1" applyFill="1" applyBorder="1" applyAlignment="1">
      <alignment horizontal="center"/>
    </xf>
    <xf numFmtId="15" fontId="9" fillId="0" borderId="12" xfId="0" applyNumberFormat="1" applyFont="1" applyFill="1" applyBorder="1" applyAlignment="1">
      <alignment horizontal="center"/>
    </xf>
    <xf numFmtId="15" fontId="9" fillId="0" borderId="13" xfId="0" applyNumberFormat="1" applyFont="1" applyFill="1" applyBorder="1" applyAlignment="1">
      <alignment horizontal="center"/>
    </xf>
    <xf numFmtId="0" fontId="18" fillId="6" borderId="0" xfId="0" applyFont="1" applyFill="1" applyAlignment="1">
      <alignment horizontal="left"/>
    </xf>
    <xf numFmtId="0" fontId="18" fillId="6" borderId="0" xfId="0" applyFont="1" applyFill="1" applyAlignment="1">
      <alignment horizontal="center"/>
    </xf>
    <xf numFmtId="0" fontId="18" fillId="5" borderId="5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685800</xdr:colOff>
      <xdr:row>6</xdr:row>
      <xdr:rowOff>0</xdr:rowOff>
    </xdr:to>
    <xdr:pic macro="[0]!INDICE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981075" cy="1381125"/>
        </a:xfrm>
        <a:prstGeom prst="rect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685800</xdr:colOff>
      <xdr:row>6</xdr:row>
      <xdr:rowOff>0</xdr:rowOff>
    </xdr:to>
    <xdr:pic macro="[0]!INDICE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981075" cy="1381125"/>
        </a:xfrm>
        <a:prstGeom prst="rect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685800</xdr:colOff>
      <xdr:row>6</xdr:row>
      <xdr:rowOff>0</xdr:rowOff>
    </xdr:to>
    <xdr:pic macro="[0]!INDICE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981075" cy="1381125"/>
        </a:xfrm>
        <a:prstGeom prst="rect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685800</xdr:colOff>
      <xdr:row>6</xdr:row>
      <xdr:rowOff>38100</xdr:rowOff>
    </xdr:to>
    <xdr:pic macro="[0]!INDICE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981075" cy="1381125"/>
        </a:xfrm>
        <a:prstGeom prst="rect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685800</xdr:colOff>
      <xdr:row>6</xdr:row>
      <xdr:rowOff>38100</xdr:rowOff>
    </xdr:to>
    <xdr:pic macro="[0]!INDICE"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981075" cy="1381125"/>
        </a:xfrm>
        <a:prstGeom prst="rect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57150</xdr:rowOff>
    </xdr:from>
    <xdr:to>
      <xdr:col>1</xdr:col>
      <xdr:colOff>685800</xdr:colOff>
      <xdr:row>6</xdr:row>
      <xdr:rowOff>38100</xdr:rowOff>
    </xdr:to>
    <xdr:pic macro="[0]!INDICE"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57150"/>
          <a:ext cx="981075" cy="1381125"/>
        </a:xfrm>
        <a:prstGeom prst="rect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95250</xdr:rowOff>
    </xdr:from>
    <xdr:to>
      <xdr:col>0</xdr:col>
      <xdr:colOff>800100</xdr:colOff>
      <xdr:row>4</xdr:row>
      <xdr:rowOff>114300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95250"/>
          <a:ext cx="695325" cy="933450"/>
        </a:xfrm>
        <a:prstGeom prst="rect">
          <a:avLst/>
        </a:prstGeom>
        <a:noFill/>
        <a:ln w="76200" cmpd="tri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6</xdr:row>
      <xdr:rowOff>104775</xdr:rowOff>
    </xdr:from>
    <xdr:to>
      <xdr:col>8</xdr:col>
      <xdr:colOff>0</xdr:colOff>
      <xdr:row>9</xdr:row>
      <xdr:rowOff>57150</xdr:rowOff>
    </xdr:to>
    <xdr:sp>
      <xdr:nvSpPr>
        <xdr:cNvPr id="1" name="AutoShape 4"/>
        <xdr:cNvSpPr>
          <a:spLocks/>
        </xdr:cNvSpPr>
      </xdr:nvSpPr>
      <xdr:spPr>
        <a:xfrm>
          <a:off x="76200" y="942975"/>
          <a:ext cx="6010275" cy="504825"/>
        </a:xfrm>
        <a:prstGeom prst="octagon">
          <a:avLst/>
        </a:prstGeom>
        <a:noFill/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9</xdr:row>
      <xdr:rowOff>161925</xdr:rowOff>
    </xdr:from>
    <xdr:to>
      <xdr:col>8</xdr:col>
      <xdr:colOff>457200</xdr:colOff>
      <xdr:row>18</xdr:row>
      <xdr:rowOff>57150</xdr:rowOff>
    </xdr:to>
    <xdr:sp>
      <xdr:nvSpPr>
        <xdr:cNvPr id="2" name="Rectangle 10"/>
        <xdr:cNvSpPr>
          <a:spLocks/>
        </xdr:cNvSpPr>
      </xdr:nvSpPr>
      <xdr:spPr>
        <a:xfrm>
          <a:off x="0" y="1552575"/>
          <a:ext cx="6543675" cy="1352550"/>
        </a:xfrm>
        <a:prstGeom prst="rect">
          <a:avLst/>
        </a:prstGeom>
        <a:noFill/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19</xdr:row>
      <xdr:rowOff>0</xdr:rowOff>
    </xdr:from>
    <xdr:to>
      <xdr:col>8</xdr:col>
      <xdr:colOff>447675</xdr:colOff>
      <xdr:row>27</xdr:row>
      <xdr:rowOff>28575</xdr:rowOff>
    </xdr:to>
    <xdr:sp>
      <xdr:nvSpPr>
        <xdr:cNvPr id="3" name="Rectangle 11"/>
        <xdr:cNvSpPr>
          <a:spLocks/>
        </xdr:cNvSpPr>
      </xdr:nvSpPr>
      <xdr:spPr>
        <a:xfrm>
          <a:off x="0" y="3000375"/>
          <a:ext cx="6534150" cy="1295400"/>
        </a:xfrm>
        <a:prstGeom prst="rect">
          <a:avLst/>
        </a:prstGeom>
        <a:noFill/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28</xdr:row>
      <xdr:rowOff>0</xdr:rowOff>
    </xdr:from>
    <xdr:to>
      <xdr:col>8</xdr:col>
      <xdr:colOff>447675</xdr:colOff>
      <xdr:row>45</xdr:row>
      <xdr:rowOff>0</xdr:rowOff>
    </xdr:to>
    <xdr:sp>
      <xdr:nvSpPr>
        <xdr:cNvPr id="4" name="Rectangle 12"/>
        <xdr:cNvSpPr>
          <a:spLocks/>
        </xdr:cNvSpPr>
      </xdr:nvSpPr>
      <xdr:spPr>
        <a:xfrm>
          <a:off x="0" y="4419600"/>
          <a:ext cx="6534150" cy="2638425"/>
        </a:xfrm>
        <a:prstGeom prst="rect">
          <a:avLst/>
        </a:prstGeom>
        <a:noFill/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46</xdr:row>
      <xdr:rowOff>0</xdr:rowOff>
    </xdr:from>
    <xdr:to>
      <xdr:col>8</xdr:col>
      <xdr:colOff>438150</xdr:colOff>
      <xdr:row>62</xdr:row>
      <xdr:rowOff>85725</xdr:rowOff>
    </xdr:to>
    <xdr:sp>
      <xdr:nvSpPr>
        <xdr:cNvPr id="5" name="Rectangle 13"/>
        <xdr:cNvSpPr>
          <a:spLocks/>
        </xdr:cNvSpPr>
      </xdr:nvSpPr>
      <xdr:spPr>
        <a:xfrm>
          <a:off x="0" y="7210425"/>
          <a:ext cx="6524625" cy="2619375"/>
        </a:xfrm>
        <a:prstGeom prst="rect">
          <a:avLst/>
        </a:prstGeom>
        <a:noFill/>
        <a:ln w="25400" cmpd="sng">
          <a:solidFill>
            <a:srgbClr val="FFCC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3"/>
  <dimension ref="A1:V42"/>
  <sheetViews>
    <sheetView showGridLines="0" showZeros="0" zoomScale="75" zoomScaleNormal="75" workbookViewId="0" topLeftCell="A1">
      <selection activeCell="N37" sqref="N37"/>
    </sheetView>
  </sheetViews>
  <sheetFormatPr defaultColWidth="11.421875" defaultRowHeight="12.75"/>
  <cols>
    <col min="1" max="1" width="6.28125" style="0" customWidth="1"/>
    <col min="2" max="2" width="18.57421875" style="0" customWidth="1"/>
    <col min="3" max="3" width="10.421875" style="0" customWidth="1"/>
    <col min="4" max="16" width="5.8515625" style="0" customWidth="1"/>
    <col min="17" max="17" width="7.00390625" style="0" customWidth="1"/>
    <col min="18" max="20" width="5.28125" style="0" customWidth="1"/>
    <col min="21" max="21" width="7.57421875" style="0" customWidth="1"/>
    <col min="22" max="22" width="5.7109375" style="0" customWidth="1"/>
  </cols>
  <sheetData>
    <row r="1" spans="8:19" ht="23.25">
      <c r="H1" s="124" t="s">
        <v>30</v>
      </c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6:19" ht="23.25">
      <c r="F2" s="37"/>
      <c r="H2" s="125" t="s">
        <v>31</v>
      </c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4" ht="23.25">
      <c r="E4" s="50" t="s">
        <v>82</v>
      </c>
    </row>
    <row r="6" spans="5:16" ht="18">
      <c r="E6" s="122" t="s">
        <v>33</v>
      </c>
      <c r="F6" s="123"/>
      <c r="G6" s="129" t="str">
        <f>+JURADO!B5</f>
        <v>POLIDEPORTIVO TOLOSA</v>
      </c>
      <c r="H6" s="130"/>
      <c r="I6" s="130"/>
      <c r="J6" s="130"/>
      <c r="K6" s="130"/>
      <c r="L6" s="130"/>
      <c r="M6" s="130"/>
      <c r="N6" s="130"/>
      <c r="O6" s="130"/>
      <c r="P6" s="131"/>
    </row>
    <row r="8" spans="5:10" ht="18">
      <c r="E8" s="49" t="s">
        <v>32</v>
      </c>
      <c r="F8" s="48"/>
      <c r="G8" s="126" t="str">
        <f>+JURADO!B6</f>
        <v>28 DE MAYO 2006</v>
      </c>
      <c r="H8" s="127"/>
      <c r="I8" s="127"/>
      <c r="J8" s="128"/>
    </row>
    <row r="17" spans="1:3" ht="12.75">
      <c r="A17" s="118" t="s">
        <v>80</v>
      </c>
      <c r="B17" s="119"/>
      <c r="C17" s="120"/>
    </row>
    <row r="18" spans="1:3" ht="12.75">
      <c r="A18" s="121" t="s">
        <v>81</v>
      </c>
      <c r="B18" s="119"/>
      <c r="C18" s="120"/>
    </row>
    <row r="19" spans="1:22" ht="12.75">
      <c r="A19" s="79" t="s">
        <v>72</v>
      </c>
      <c r="B19" s="78" t="s">
        <v>73</v>
      </c>
      <c r="C19" s="90"/>
      <c r="D19" s="38" t="s">
        <v>3</v>
      </c>
      <c r="E19" s="38" t="s">
        <v>4</v>
      </c>
      <c r="F19" s="38" t="s">
        <v>18</v>
      </c>
      <c r="G19" s="38" t="s">
        <v>5</v>
      </c>
      <c r="H19" s="38" t="s">
        <v>6</v>
      </c>
      <c r="I19" s="38" t="s">
        <v>43</v>
      </c>
      <c r="J19" s="38" t="s">
        <v>19</v>
      </c>
      <c r="K19" s="38" t="s">
        <v>7</v>
      </c>
      <c r="L19" s="38" t="s">
        <v>8</v>
      </c>
      <c r="M19" s="38" t="s">
        <v>9</v>
      </c>
      <c r="N19" s="38" t="s">
        <v>10</v>
      </c>
      <c r="O19" s="38" t="s">
        <v>11</v>
      </c>
      <c r="P19" s="38" t="s">
        <v>12</v>
      </c>
      <c r="Q19" s="38" t="s">
        <v>13</v>
      </c>
      <c r="R19" s="38" t="s">
        <v>14</v>
      </c>
      <c r="S19" s="38" t="s">
        <v>15</v>
      </c>
      <c r="T19" s="38" t="s">
        <v>16</v>
      </c>
      <c r="U19" s="38" t="s">
        <v>17</v>
      </c>
      <c r="V19" s="39" t="s">
        <v>45</v>
      </c>
    </row>
    <row r="20" ht="19.5" customHeight="1">
      <c r="V20" s="14"/>
    </row>
    <row r="21" spans="1:22" ht="12.75">
      <c r="A21" s="29">
        <v>4</v>
      </c>
      <c r="B21" s="30" t="s">
        <v>78</v>
      </c>
      <c r="C21" s="29" t="s">
        <v>77</v>
      </c>
      <c r="D21" s="51">
        <v>5.1</v>
      </c>
      <c r="E21" s="51">
        <v>5.5</v>
      </c>
      <c r="F21" s="51"/>
      <c r="G21" s="45">
        <f aca="true" t="shared" si="0" ref="G21:G26">(+D21+E21)/2</f>
        <v>5.3</v>
      </c>
      <c r="H21" s="51">
        <v>2.9</v>
      </c>
      <c r="I21" s="51">
        <v>3.1</v>
      </c>
      <c r="J21" s="51"/>
      <c r="K21" s="45">
        <f aca="true" t="shared" si="1" ref="K21:K26">(+H21+I21)/2</f>
        <v>3</v>
      </c>
      <c r="L21" s="45">
        <f aca="true" t="shared" si="2" ref="L21:L26">SUM(G21+K21)/2</f>
        <v>4.15</v>
      </c>
      <c r="M21" s="51">
        <v>3.4</v>
      </c>
      <c r="N21" s="51">
        <v>3.8</v>
      </c>
      <c r="O21" s="51"/>
      <c r="P21" s="45">
        <f aca="true" t="shared" si="3" ref="P21:P26">IF((10-((+M21+N21)/2))=10,0,10-((+M21+N21)/2))</f>
        <v>6.4</v>
      </c>
      <c r="Q21" s="45">
        <f aca="true" t="shared" si="4" ref="Q21:Q26">(+P21+L21)</f>
        <v>10.55</v>
      </c>
      <c r="R21" s="51"/>
      <c r="S21" s="51"/>
      <c r="T21" s="51"/>
      <c r="U21" s="46">
        <f aca="true" t="shared" si="5" ref="U21:U26">Q21+R21+S21+T21</f>
        <v>10.55</v>
      </c>
      <c r="V21">
        <f aca="true" t="shared" si="6" ref="V21:V26">RANK(U21,$U$21:$U$26)</f>
        <v>1</v>
      </c>
    </row>
    <row r="22" spans="1:22" ht="12.75">
      <c r="A22" s="29">
        <v>3</v>
      </c>
      <c r="B22" s="30" t="s">
        <v>76</v>
      </c>
      <c r="C22" s="29" t="s">
        <v>77</v>
      </c>
      <c r="D22" s="51">
        <v>6</v>
      </c>
      <c r="E22" s="51">
        <v>5.7</v>
      </c>
      <c r="F22" s="51"/>
      <c r="G22" s="45">
        <f t="shared" si="0"/>
        <v>5.85</v>
      </c>
      <c r="H22" s="51">
        <v>2.5</v>
      </c>
      <c r="I22" s="51">
        <v>2.5</v>
      </c>
      <c r="J22" s="51"/>
      <c r="K22" s="45">
        <f t="shared" si="1"/>
        <v>2.5</v>
      </c>
      <c r="L22" s="45">
        <f t="shared" si="2"/>
        <v>4.175</v>
      </c>
      <c r="M22" s="51">
        <v>3.8</v>
      </c>
      <c r="N22" s="51">
        <v>3.8</v>
      </c>
      <c r="O22" s="51"/>
      <c r="P22" s="45">
        <f t="shared" si="3"/>
        <v>6.2</v>
      </c>
      <c r="Q22" s="45">
        <f t="shared" si="4"/>
        <v>10.375</v>
      </c>
      <c r="R22" s="51"/>
      <c r="S22" s="51"/>
      <c r="T22" s="51"/>
      <c r="U22" s="46">
        <f t="shared" si="5"/>
        <v>10.375</v>
      </c>
      <c r="V22">
        <f t="shared" si="6"/>
        <v>2</v>
      </c>
    </row>
    <row r="23" spans="1:22" ht="12.75">
      <c r="A23" s="29">
        <v>1</v>
      </c>
      <c r="B23" s="30" t="s">
        <v>74</v>
      </c>
      <c r="C23" s="29" t="s">
        <v>77</v>
      </c>
      <c r="D23" s="51">
        <v>3.9</v>
      </c>
      <c r="E23" s="51">
        <v>4.4</v>
      </c>
      <c r="F23" s="51"/>
      <c r="G23" s="45">
        <f t="shared" si="0"/>
        <v>4.15</v>
      </c>
      <c r="H23" s="51">
        <v>2.4</v>
      </c>
      <c r="I23" s="51">
        <v>2.4</v>
      </c>
      <c r="J23" s="51"/>
      <c r="K23" s="45">
        <f t="shared" si="1"/>
        <v>2.4</v>
      </c>
      <c r="L23" s="45">
        <f t="shared" si="2"/>
        <v>3.2750000000000004</v>
      </c>
      <c r="M23" s="51">
        <v>4</v>
      </c>
      <c r="N23" s="51">
        <v>4</v>
      </c>
      <c r="O23" s="51"/>
      <c r="P23" s="45">
        <f t="shared" si="3"/>
        <v>6</v>
      </c>
      <c r="Q23" s="45">
        <f t="shared" si="4"/>
        <v>9.275</v>
      </c>
      <c r="R23" s="51"/>
      <c r="S23" s="51"/>
      <c r="T23" s="51"/>
      <c r="U23" s="46">
        <f t="shared" si="5"/>
        <v>9.275</v>
      </c>
      <c r="V23">
        <f t="shared" si="6"/>
        <v>3</v>
      </c>
    </row>
    <row r="24" spans="1:22" ht="12.75">
      <c r="A24" s="29">
        <v>6</v>
      </c>
      <c r="B24" s="30" t="s">
        <v>79</v>
      </c>
      <c r="C24" s="29" t="s">
        <v>58</v>
      </c>
      <c r="D24" s="51">
        <v>5.5</v>
      </c>
      <c r="E24" s="51">
        <v>4.9</v>
      </c>
      <c r="F24" s="51"/>
      <c r="G24" s="45">
        <f t="shared" si="0"/>
        <v>5.2</v>
      </c>
      <c r="H24" s="51">
        <v>2</v>
      </c>
      <c r="I24" s="51">
        <v>1.6</v>
      </c>
      <c r="J24" s="51"/>
      <c r="K24" s="45">
        <f t="shared" si="1"/>
        <v>1.8</v>
      </c>
      <c r="L24" s="45">
        <f t="shared" si="2"/>
        <v>3.5</v>
      </c>
      <c r="M24" s="51">
        <v>4.2</v>
      </c>
      <c r="N24" s="51">
        <v>4.6</v>
      </c>
      <c r="O24" s="51"/>
      <c r="P24" s="45">
        <f t="shared" si="3"/>
        <v>5.6</v>
      </c>
      <c r="Q24" s="45">
        <f t="shared" si="4"/>
        <v>9.1</v>
      </c>
      <c r="R24" s="51"/>
      <c r="S24" s="51"/>
      <c r="T24" s="51"/>
      <c r="U24" s="46">
        <f t="shared" si="5"/>
        <v>9.1</v>
      </c>
      <c r="V24">
        <f t="shared" si="6"/>
        <v>4</v>
      </c>
    </row>
    <row r="25" spans="1:22" ht="12.75">
      <c r="A25" s="29">
        <v>2</v>
      </c>
      <c r="B25" s="30" t="s">
        <v>75</v>
      </c>
      <c r="C25" s="29" t="s">
        <v>58</v>
      </c>
      <c r="D25" s="51">
        <v>4.75</v>
      </c>
      <c r="E25" s="51">
        <v>4.35</v>
      </c>
      <c r="F25" s="51"/>
      <c r="G25" s="45">
        <f t="shared" si="0"/>
        <v>4.55</v>
      </c>
      <c r="H25" s="51">
        <v>2.6</v>
      </c>
      <c r="I25" s="51">
        <v>2.3</v>
      </c>
      <c r="J25" s="51"/>
      <c r="K25" s="45">
        <f t="shared" si="1"/>
        <v>2.45</v>
      </c>
      <c r="L25" s="45">
        <f t="shared" si="2"/>
        <v>3.5</v>
      </c>
      <c r="M25" s="51">
        <v>4.8</v>
      </c>
      <c r="N25" s="51">
        <v>5.2</v>
      </c>
      <c r="O25" s="51"/>
      <c r="P25" s="45">
        <f t="shared" si="3"/>
        <v>5</v>
      </c>
      <c r="Q25" s="45">
        <f t="shared" si="4"/>
        <v>8.5</v>
      </c>
      <c r="R25" s="51"/>
      <c r="S25" s="51"/>
      <c r="T25" s="51"/>
      <c r="U25" s="46">
        <f t="shared" si="5"/>
        <v>8.5</v>
      </c>
      <c r="V25">
        <f t="shared" si="6"/>
        <v>5</v>
      </c>
    </row>
    <row r="26" spans="1:22" ht="12.75">
      <c r="A26" s="29">
        <v>5</v>
      </c>
      <c r="B26" s="30" t="s">
        <v>55</v>
      </c>
      <c r="C26" s="29" t="s">
        <v>58</v>
      </c>
      <c r="D26" s="51">
        <v>5.6</v>
      </c>
      <c r="E26" s="51">
        <v>5.2</v>
      </c>
      <c r="F26" s="51"/>
      <c r="G26" s="45">
        <f t="shared" si="0"/>
        <v>5.4</v>
      </c>
      <c r="H26" s="51">
        <v>1.7</v>
      </c>
      <c r="I26" s="51">
        <v>1.3</v>
      </c>
      <c r="J26" s="51"/>
      <c r="K26" s="45">
        <f t="shared" si="1"/>
        <v>1.5</v>
      </c>
      <c r="L26" s="45">
        <f t="shared" si="2"/>
        <v>3.45</v>
      </c>
      <c r="M26" s="51">
        <v>4.8</v>
      </c>
      <c r="N26" s="51">
        <v>5.2</v>
      </c>
      <c r="O26" s="51"/>
      <c r="P26" s="45">
        <f t="shared" si="3"/>
        <v>5</v>
      </c>
      <c r="Q26" s="45">
        <f t="shared" si="4"/>
        <v>8.45</v>
      </c>
      <c r="R26" s="51">
        <v>-0.2</v>
      </c>
      <c r="S26" s="51"/>
      <c r="T26" s="51"/>
      <c r="U26" s="46">
        <f t="shared" si="5"/>
        <v>8.25</v>
      </c>
      <c r="V26">
        <f t="shared" si="6"/>
        <v>6</v>
      </c>
    </row>
    <row r="27" spans="1:21" ht="12.75">
      <c r="A27" s="44" t="s">
        <v>69</v>
      </c>
      <c r="B27" s="22"/>
      <c r="C27" s="10"/>
      <c r="D27" s="11"/>
      <c r="E27" s="11" t="s">
        <v>44</v>
      </c>
      <c r="F27" s="11"/>
      <c r="G27" s="12"/>
      <c r="H27" s="11"/>
      <c r="I27" s="11"/>
      <c r="J27" s="11"/>
      <c r="K27" s="12"/>
      <c r="L27" s="35" t="s">
        <v>44</v>
      </c>
      <c r="M27" s="11"/>
      <c r="N27" s="11"/>
      <c r="O27" s="11"/>
      <c r="P27" s="12"/>
      <c r="Q27" s="12"/>
      <c r="R27" s="13"/>
      <c r="S27" s="13"/>
      <c r="T27" s="13" t="s">
        <v>44</v>
      </c>
      <c r="U27" s="23"/>
    </row>
    <row r="28" spans="1:21" ht="12.75">
      <c r="A28" s="24"/>
      <c r="B28" s="33" t="s">
        <v>34</v>
      </c>
      <c r="C28" s="32">
        <f>+JURADO!B27</f>
        <v>0</v>
      </c>
      <c r="D28" s="20"/>
      <c r="E28" s="36"/>
      <c r="F28" s="6"/>
      <c r="G28" s="116" t="s">
        <v>40</v>
      </c>
      <c r="H28" s="116"/>
      <c r="I28" s="31">
        <f>+JURADO!B31</f>
        <v>0</v>
      </c>
      <c r="J28" s="31"/>
      <c r="K28" s="6"/>
      <c r="L28" s="16"/>
      <c r="M28" s="14"/>
      <c r="N28" s="34" t="s">
        <v>37</v>
      </c>
      <c r="O28" s="6"/>
      <c r="P28" s="7">
        <f>+JURADO!B21</f>
        <v>0</v>
      </c>
      <c r="Q28" s="7"/>
      <c r="R28" s="7"/>
      <c r="S28" s="7"/>
      <c r="T28" s="18"/>
      <c r="U28" s="25"/>
    </row>
    <row r="29" spans="1:21" ht="12.75">
      <c r="A29" s="24"/>
      <c r="B29" s="14"/>
      <c r="C29" s="14"/>
      <c r="D29" s="20"/>
      <c r="E29" s="20"/>
      <c r="F29" s="6"/>
      <c r="G29" s="14"/>
      <c r="H29" s="14"/>
      <c r="I29" s="14"/>
      <c r="J29" s="14"/>
      <c r="K29" s="6"/>
      <c r="L29" s="6"/>
      <c r="M29" s="14"/>
      <c r="N29" s="14"/>
      <c r="O29" s="14"/>
      <c r="P29" s="14"/>
      <c r="Q29" s="7"/>
      <c r="R29" s="7"/>
      <c r="S29" s="7"/>
      <c r="T29" s="8"/>
      <c r="U29" s="25"/>
    </row>
    <row r="30" spans="1:21" ht="12.75">
      <c r="A30" s="24"/>
      <c r="B30" s="33" t="s">
        <v>35</v>
      </c>
      <c r="C30" s="32" t="str">
        <f>+JURADO!B28</f>
        <v>MIREN BARTUREN</v>
      </c>
      <c r="D30" s="20"/>
      <c r="E30" s="36"/>
      <c r="F30" s="6"/>
      <c r="G30" s="116" t="s">
        <v>41</v>
      </c>
      <c r="H30" s="116"/>
      <c r="I30" s="31" t="str">
        <f>+JURADO!B32</f>
        <v>VICKY MARTINEZ</v>
      </c>
      <c r="J30" s="31"/>
      <c r="K30" s="6"/>
      <c r="L30" s="16"/>
      <c r="M30" s="14"/>
      <c r="N30" s="34" t="s">
        <v>38</v>
      </c>
      <c r="O30" s="6"/>
      <c r="P30" s="7" t="str">
        <f>+JURADO!B22</f>
        <v>JUDIT TORRALBA</v>
      </c>
      <c r="Q30" s="7"/>
      <c r="R30" s="7"/>
      <c r="S30" s="7"/>
      <c r="T30" s="18"/>
      <c r="U30" s="25"/>
    </row>
    <row r="31" spans="1:21" ht="12.75">
      <c r="A31" s="26"/>
      <c r="B31" s="21"/>
      <c r="C31" s="19"/>
      <c r="D31" s="6"/>
      <c r="E31" s="6"/>
      <c r="F31" s="6"/>
      <c r="G31" s="7"/>
      <c r="H31" s="6"/>
      <c r="I31" s="6"/>
      <c r="J31" s="6"/>
      <c r="K31" s="7"/>
      <c r="L31" s="7"/>
      <c r="M31" s="6"/>
      <c r="N31" s="6"/>
      <c r="O31" s="6"/>
      <c r="P31" s="7"/>
      <c r="Q31" s="7"/>
      <c r="R31" s="8"/>
      <c r="S31" s="8"/>
      <c r="T31" s="8"/>
      <c r="U31" s="25"/>
    </row>
    <row r="32" spans="1:21" ht="12.75">
      <c r="A32" s="15"/>
      <c r="B32" s="40" t="s">
        <v>36</v>
      </c>
      <c r="C32" s="41" t="str">
        <f>+JURADO!B29</f>
        <v>EIDER ETXEBARRIA</v>
      </c>
      <c r="D32" s="27"/>
      <c r="E32" s="27"/>
      <c r="F32" s="27"/>
      <c r="G32" s="117" t="s">
        <v>42</v>
      </c>
      <c r="H32" s="117"/>
      <c r="I32" s="42" t="str">
        <f>+JURADO!B33</f>
        <v>NEREA BADIOLA</v>
      </c>
      <c r="J32" s="42"/>
      <c r="K32" s="27"/>
      <c r="L32" s="27"/>
      <c r="M32" s="27"/>
      <c r="N32" s="43" t="s">
        <v>39</v>
      </c>
      <c r="O32" s="16"/>
      <c r="P32" s="17" t="str">
        <f>+JURADO!B23</f>
        <v>ESTHER BARCENILLA</v>
      </c>
      <c r="Q32" s="27"/>
      <c r="R32" s="27"/>
      <c r="S32" s="27"/>
      <c r="T32" s="27"/>
      <c r="U32" s="28"/>
    </row>
    <row r="33" spans="1:3" ht="12.75">
      <c r="A33" s="4"/>
      <c r="B33" s="2"/>
      <c r="C33" s="3"/>
    </row>
    <row r="34" spans="1:3" ht="12.75">
      <c r="A34" s="4"/>
      <c r="B34" s="2"/>
      <c r="C34" s="3"/>
    </row>
    <row r="35" spans="1:3" ht="12.75">
      <c r="A35" s="4"/>
      <c r="B35" s="2"/>
      <c r="C35" s="3"/>
    </row>
    <row r="36" spans="1:3" ht="12.75">
      <c r="A36" s="4"/>
      <c r="B36" s="2"/>
      <c r="C36" s="3"/>
    </row>
    <row r="37" spans="1:3" ht="12.75">
      <c r="A37" s="4"/>
      <c r="B37" s="2"/>
      <c r="C37" s="3"/>
    </row>
    <row r="38" spans="1:3" ht="12.75">
      <c r="A38" s="4"/>
      <c r="B38" s="2"/>
      <c r="C38" s="3"/>
    </row>
    <row r="39" spans="1:3" ht="12.75">
      <c r="A39" s="4"/>
      <c r="B39" s="2"/>
      <c r="C39" s="3"/>
    </row>
    <row r="40" spans="1:3" ht="12.75">
      <c r="A40" s="4"/>
      <c r="B40" s="2"/>
      <c r="C40" s="3"/>
    </row>
    <row r="41" spans="1:3" ht="12.75">
      <c r="A41" s="4"/>
      <c r="B41" s="2"/>
      <c r="C41" s="3"/>
    </row>
    <row r="42" ht="15.75">
      <c r="A42" s="1"/>
    </row>
  </sheetData>
  <sheetProtection/>
  <mergeCells count="10">
    <mergeCell ref="E6:F6"/>
    <mergeCell ref="H1:S1"/>
    <mergeCell ref="H2:S2"/>
    <mergeCell ref="G8:J8"/>
    <mergeCell ref="G6:P6"/>
    <mergeCell ref="G28:H28"/>
    <mergeCell ref="G30:H30"/>
    <mergeCell ref="G32:H32"/>
    <mergeCell ref="A17:C17"/>
    <mergeCell ref="A18:C18"/>
  </mergeCells>
  <printOptions/>
  <pageMargins left="0.1968503937007874" right="0.1968503937007874" top="0.3937007874015748" bottom="0.3937007874015748" header="0" footer="0"/>
  <pageSetup horizontalDpi="600" verticalDpi="6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V44"/>
  <sheetViews>
    <sheetView showGridLines="0" showZeros="0" zoomScale="75" zoomScaleNormal="75" workbookViewId="0" topLeftCell="A7">
      <selection activeCell="V28" sqref="V28"/>
    </sheetView>
  </sheetViews>
  <sheetFormatPr defaultColWidth="11.421875" defaultRowHeight="12.75"/>
  <cols>
    <col min="1" max="1" width="6.28125" style="0" customWidth="1"/>
    <col min="2" max="2" width="17.00390625" style="0" customWidth="1"/>
    <col min="3" max="3" width="10.421875" style="0" customWidth="1"/>
    <col min="4" max="16" width="5.8515625" style="0" customWidth="1"/>
    <col min="17" max="17" width="7.421875" style="0" customWidth="1"/>
    <col min="18" max="20" width="5.28125" style="0" customWidth="1"/>
    <col min="21" max="21" width="7.57421875" style="0" customWidth="1"/>
    <col min="22" max="22" width="5.8515625" style="0" customWidth="1"/>
  </cols>
  <sheetData>
    <row r="1" spans="8:19" ht="23.25">
      <c r="H1" s="124" t="s">
        <v>30</v>
      </c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6:19" ht="23.25">
      <c r="F2" s="37"/>
      <c r="H2" s="125" t="s">
        <v>31</v>
      </c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4" ht="23.25">
      <c r="E4" s="50" t="s">
        <v>82</v>
      </c>
    </row>
    <row r="6" spans="5:16" ht="18">
      <c r="E6" s="122" t="s">
        <v>33</v>
      </c>
      <c r="F6" s="123"/>
      <c r="G6" s="129" t="str">
        <f>+JURADO!B5</f>
        <v>POLIDEPORTIVO TOLOSA</v>
      </c>
      <c r="H6" s="130"/>
      <c r="I6" s="130"/>
      <c r="J6" s="130"/>
      <c r="K6" s="130"/>
      <c r="L6" s="130"/>
      <c r="M6" s="130"/>
      <c r="N6" s="130"/>
      <c r="O6" s="130"/>
      <c r="P6" s="131"/>
    </row>
    <row r="8" spans="5:10" ht="18">
      <c r="E8" s="49" t="s">
        <v>32</v>
      </c>
      <c r="F8" s="48"/>
      <c r="G8" s="126" t="str">
        <f>+JURADO!B6</f>
        <v>28 DE MAYO 2006</v>
      </c>
      <c r="H8" s="127"/>
      <c r="I8" s="127"/>
      <c r="J8" s="128"/>
    </row>
    <row r="17" spans="1:3" ht="12.75">
      <c r="A17" s="118" t="s">
        <v>46</v>
      </c>
      <c r="B17" s="119"/>
      <c r="C17" s="120"/>
    </row>
    <row r="18" spans="1:3" ht="12.75">
      <c r="A18" s="121" t="s">
        <v>48</v>
      </c>
      <c r="B18" s="119"/>
      <c r="C18" s="120"/>
    </row>
    <row r="19" spans="1:22" ht="12.75">
      <c r="A19" s="79" t="s">
        <v>46</v>
      </c>
      <c r="B19" s="78" t="s">
        <v>2</v>
      </c>
      <c r="C19" s="90"/>
      <c r="D19" s="38" t="s">
        <v>3</v>
      </c>
      <c r="E19" s="38" t="s">
        <v>4</v>
      </c>
      <c r="F19" s="38" t="s">
        <v>18</v>
      </c>
      <c r="G19" s="38" t="s">
        <v>5</v>
      </c>
      <c r="H19" s="38" t="s">
        <v>6</v>
      </c>
      <c r="I19" s="38" t="s">
        <v>43</v>
      </c>
      <c r="J19" s="38" t="s">
        <v>19</v>
      </c>
      <c r="K19" s="38" t="s">
        <v>7</v>
      </c>
      <c r="L19" s="38" t="s">
        <v>8</v>
      </c>
      <c r="M19" s="38" t="s">
        <v>9</v>
      </c>
      <c r="N19" s="38" t="s">
        <v>10</v>
      </c>
      <c r="O19" s="38" t="s">
        <v>11</v>
      </c>
      <c r="P19" s="38" t="s">
        <v>12</v>
      </c>
      <c r="Q19" s="38" t="s">
        <v>13</v>
      </c>
      <c r="R19" s="38" t="s">
        <v>14</v>
      </c>
      <c r="S19" s="38" t="s">
        <v>15</v>
      </c>
      <c r="T19" s="38" t="s">
        <v>16</v>
      </c>
      <c r="U19" s="38" t="s">
        <v>17</v>
      </c>
      <c r="V19" s="39" t="s">
        <v>45</v>
      </c>
    </row>
    <row r="20" ht="19.5" customHeight="1">
      <c r="V20" s="14"/>
    </row>
    <row r="21" spans="1:21" ht="12.75">
      <c r="A21" s="100" t="s">
        <v>83</v>
      </c>
      <c r="B21" s="101" t="s">
        <v>73</v>
      </c>
      <c r="C21" s="100" t="s">
        <v>84</v>
      </c>
      <c r="D21" s="102"/>
      <c r="E21" s="102"/>
      <c r="F21" s="102"/>
      <c r="G21" s="103">
        <f>(+D21+E21+F21)/3</f>
        <v>0</v>
      </c>
      <c r="H21" s="102"/>
      <c r="I21" s="102"/>
      <c r="J21" s="102"/>
      <c r="K21" s="103">
        <f>(+H21+I21+J21)/3</f>
        <v>0</v>
      </c>
      <c r="L21" s="103">
        <f aca="true" t="shared" si="0" ref="L21:L27">SUM(G21+K21)/2</f>
        <v>0</v>
      </c>
      <c r="M21" s="102"/>
      <c r="N21" s="102"/>
      <c r="O21" s="102"/>
      <c r="P21" s="103">
        <f>IF((10-((+M21+O21+N21)/3))=10,0,10-((+M21+O21+N21)/3))</f>
        <v>0</v>
      </c>
      <c r="Q21" s="103">
        <f aca="true" t="shared" si="1" ref="Q21:Q27">(+P21+L21)</f>
        <v>0</v>
      </c>
      <c r="R21" s="102"/>
      <c r="S21" s="102"/>
      <c r="T21" s="102"/>
      <c r="U21" s="104">
        <f aca="true" t="shared" si="2" ref="U21:U27">Q21+R21+S21+T21</f>
        <v>0</v>
      </c>
    </row>
    <row r="22" spans="1:22" ht="12.75">
      <c r="A22" s="29">
        <v>4</v>
      </c>
      <c r="B22" s="30" t="s">
        <v>88</v>
      </c>
      <c r="C22" s="29" t="s">
        <v>77</v>
      </c>
      <c r="D22" s="51">
        <v>6.8</v>
      </c>
      <c r="E22" s="51">
        <v>6.9</v>
      </c>
      <c r="F22" s="51"/>
      <c r="G22" s="45">
        <f aca="true" t="shared" si="3" ref="G22:G27">(+D22+E22)/2</f>
        <v>6.85</v>
      </c>
      <c r="H22" s="51">
        <v>3.1</v>
      </c>
      <c r="I22" s="51">
        <v>3.1</v>
      </c>
      <c r="J22" s="51"/>
      <c r="K22" s="45">
        <f aca="true" t="shared" si="4" ref="K22:K27">(+H22+I22)/2</f>
        <v>3.1</v>
      </c>
      <c r="L22" s="45">
        <f t="shared" si="0"/>
        <v>4.975</v>
      </c>
      <c r="M22" s="51">
        <v>4.5</v>
      </c>
      <c r="N22" s="51">
        <v>4.2</v>
      </c>
      <c r="O22" s="51"/>
      <c r="P22" s="45">
        <f aca="true" t="shared" si="5" ref="P22:P27">IF((10-((+M22+N22)/2))=10,0,10-((+M22+N22)/2))</f>
        <v>5.65</v>
      </c>
      <c r="Q22" s="45">
        <f t="shared" si="1"/>
        <v>10.625</v>
      </c>
      <c r="R22" s="51"/>
      <c r="S22" s="51"/>
      <c r="T22" s="51"/>
      <c r="U22" s="46">
        <f t="shared" si="2"/>
        <v>10.625</v>
      </c>
      <c r="V22">
        <f>RANK(U22,$U$21:$U$26)</f>
        <v>1</v>
      </c>
    </row>
    <row r="23" spans="1:22" ht="12.75">
      <c r="A23" s="29">
        <v>6</v>
      </c>
      <c r="B23" s="30" t="s">
        <v>139</v>
      </c>
      <c r="C23" s="29"/>
      <c r="D23" s="51">
        <v>7.1</v>
      </c>
      <c r="E23" s="51">
        <v>6.7</v>
      </c>
      <c r="F23" s="51"/>
      <c r="G23" s="45">
        <f t="shared" si="3"/>
        <v>6.9</v>
      </c>
      <c r="H23" s="51">
        <v>3</v>
      </c>
      <c r="I23" s="51">
        <v>3</v>
      </c>
      <c r="J23" s="51"/>
      <c r="K23" s="45">
        <f t="shared" si="4"/>
        <v>3</v>
      </c>
      <c r="L23" s="45">
        <f t="shared" si="0"/>
        <v>4.95</v>
      </c>
      <c r="M23" s="51">
        <v>4.2</v>
      </c>
      <c r="N23" s="51">
        <v>4.6</v>
      </c>
      <c r="O23" s="51"/>
      <c r="P23" s="45">
        <f t="shared" si="5"/>
        <v>5.6</v>
      </c>
      <c r="Q23" s="45">
        <f t="shared" si="1"/>
        <v>10.55</v>
      </c>
      <c r="R23" s="51"/>
      <c r="S23" s="51"/>
      <c r="T23" s="51"/>
      <c r="U23" s="46">
        <f t="shared" si="2"/>
        <v>10.55</v>
      </c>
      <c r="V23">
        <v>2</v>
      </c>
    </row>
    <row r="24" spans="1:22" ht="12.75">
      <c r="A24" s="29">
        <v>1</v>
      </c>
      <c r="B24" s="30" t="s">
        <v>85</v>
      </c>
      <c r="C24" s="29" t="s">
        <v>58</v>
      </c>
      <c r="D24" s="51">
        <v>6.2</v>
      </c>
      <c r="E24" s="51">
        <v>6.2</v>
      </c>
      <c r="F24" s="51"/>
      <c r="G24" s="45">
        <f t="shared" si="3"/>
        <v>6.2</v>
      </c>
      <c r="H24" s="51">
        <v>3.5</v>
      </c>
      <c r="I24" s="51">
        <v>3.4</v>
      </c>
      <c r="J24" s="51"/>
      <c r="K24" s="45">
        <f t="shared" si="4"/>
        <v>3.45</v>
      </c>
      <c r="L24" s="45">
        <f t="shared" si="0"/>
        <v>4.825</v>
      </c>
      <c r="M24" s="51">
        <v>4.3</v>
      </c>
      <c r="N24" s="51">
        <v>4.6</v>
      </c>
      <c r="O24" s="51"/>
      <c r="P24" s="45">
        <f t="shared" si="5"/>
        <v>5.550000000000001</v>
      </c>
      <c r="Q24" s="45">
        <f t="shared" si="1"/>
        <v>10.375</v>
      </c>
      <c r="R24" s="51">
        <v>-0.4</v>
      </c>
      <c r="S24" s="51"/>
      <c r="T24" s="51"/>
      <c r="U24" s="46">
        <f t="shared" si="2"/>
        <v>9.975</v>
      </c>
      <c r="V24">
        <f>RANK(U24,$U$21:$U$26)</f>
        <v>3</v>
      </c>
    </row>
    <row r="25" spans="1:22" ht="12.75">
      <c r="A25" s="29">
        <v>3</v>
      </c>
      <c r="B25" s="30" t="s">
        <v>87</v>
      </c>
      <c r="C25" s="29" t="s">
        <v>58</v>
      </c>
      <c r="D25" s="51">
        <v>6.3</v>
      </c>
      <c r="E25" s="51">
        <v>6.3</v>
      </c>
      <c r="F25" s="51"/>
      <c r="G25" s="45">
        <f t="shared" si="3"/>
        <v>6.3</v>
      </c>
      <c r="H25" s="51">
        <v>2.5</v>
      </c>
      <c r="I25" s="51">
        <v>2.4</v>
      </c>
      <c r="J25" s="51"/>
      <c r="K25" s="45">
        <f t="shared" si="4"/>
        <v>2.45</v>
      </c>
      <c r="L25" s="45">
        <f t="shared" si="0"/>
        <v>4.375</v>
      </c>
      <c r="M25" s="51">
        <v>4.2</v>
      </c>
      <c r="N25" s="51">
        <v>4.5</v>
      </c>
      <c r="O25" s="51"/>
      <c r="P25" s="45">
        <f t="shared" si="5"/>
        <v>5.65</v>
      </c>
      <c r="Q25" s="45">
        <f t="shared" si="1"/>
        <v>10.025</v>
      </c>
      <c r="R25" s="51">
        <v>-0.4</v>
      </c>
      <c r="S25" s="51"/>
      <c r="T25" s="51"/>
      <c r="U25" s="46">
        <f t="shared" si="2"/>
        <v>9.625</v>
      </c>
      <c r="V25">
        <f>RANK(U25,$U$21:$U$26)</f>
        <v>4</v>
      </c>
    </row>
    <row r="26" spans="1:22" ht="12.75">
      <c r="A26" s="29">
        <v>2</v>
      </c>
      <c r="B26" s="30" t="s">
        <v>86</v>
      </c>
      <c r="C26" s="29" t="s">
        <v>77</v>
      </c>
      <c r="D26" s="51">
        <v>5.3</v>
      </c>
      <c r="E26" s="51">
        <v>5.4</v>
      </c>
      <c r="F26" s="51"/>
      <c r="G26" s="45">
        <f t="shared" si="3"/>
        <v>5.35</v>
      </c>
      <c r="H26" s="51">
        <v>2.9</v>
      </c>
      <c r="I26" s="51">
        <v>2.9</v>
      </c>
      <c r="J26" s="51"/>
      <c r="K26" s="45">
        <f t="shared" si="4"/>
        <v>2.9</v>
      </c>
      <c r="L26" s="45">
        <f t="shared" si="0"/>
        <v>4.125</v>
      </c>
      <c r="M26" s="51">
        <v>4.7</v>
      </c>
      <c r="N26" s="51">
        <v>4.3</v>
      </c>
      <c r="O26" s="51"/>
      <c r="P26" s="45">
        <f t="shared" si="5"/>
        <v>5.5</v>
      </c>
      <c r="Q26" s="45">
        <f t="shared" si="1"/>
        <v>9.625</v>
      </c>
      <c r="R26" s="51">
        <v>-0.8</v>
      </c>
      <c r="S26" s="51"/>
      <c r="T26" s="51"/>
      <c r="U26" s="46">
        <f t="shared" si="2"/>
        <v>8.825</v>
      </c>
      <c r="V26">
        <f>RANK(U26,$U$21:$U$26)</f>
        <v>5</v>
      </c>
    </row>
    <row r="27" spans="1:22" ht="12.75">
      <c r="A27" s="91">
        <v>5</v>
      </c>
      <c r="B27" s="92" t="s">
        <v>89</v>
      </c>
      <c r="C27" s="93" t="s">
        <v>77</v>
      </c>
      <c r="D27" s="51">
        <v>3.5</v>
      </c>
      <c r="E27" s="51">
        <v>3.8</v>
      </c>
      <c r="F27" s="51"/>
      <c r="G27" s="45">
        <f t="shared" si="3"/>
        <v>3.65</v>
      </c>
      <c r="H27" s="51">
        <v>2.3</v>
      </c>
      <c r="I27" s="51">
        <v>2.3</v>
      </c>
      <c r="J27" s="51"/>
      <c r="K27" s="45">
        <f t="shared" si="4"/>
        <v>2.3</v>
      </c>
      <c r="L27" s="45">
        <f t="shared" si="0"/>
        <v>2.9749999999999996</v>
      </c>
      <c r="M27" s="51">
        <v>5</v>
      </c>
      <c r="N27" s="51">
        <v>5</v>
      </c>
      <c r="O27" s="51"/>
      <c r="P27" s="45">
        <f t="shared" si="5"/>
        <v>5</v>
      </c>
      <c r="Q27" s="45">
        <f t="shared" si="1"/>
        <v>7.975</v>
      </c>
      <c r="R27" s="94"/>
      <c r="S27" s="94"/>
      <c r="T27" s="94"/>
      <c r="U27" s="46">
        <f t="shared" si="2"/>
        <v>7.975</v>
      </c>
      <c r="V27">
        <v>6</v>
      </c>
    </row>
    <row r="28" spans="1:21" ht="12.75">
      <c r="A28" s="91"/>
      <c r="B28" s="92"/>
      <c r="C28" s="93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</row>
    <row r="29" spans="1:21" ht="12.75">
      <c r="A29" s="44" t="s">
        <v>68</v>
      </c>
      <c r="B29" s="22"/>
      <c r="C29" s="10"/>
      <c r="D29" s="11"/>
      <c r="E29" s="11" t="s">
        <v>44</v>
      </c>
      <c r="F29" s="11"/>
      <c r="G29" s="12"/>
      <c r="H29" s="11"/>
      <c r="I29" s="11"/>
      <c r="J29" s="11"/>
      <c r="K29" s="12"/>
      <c r="L29" s="35" t="s">
        <v>44</v>
      </c>
      <c r="M29" s="11"/>
      <c r="N29" s="11"/>
      <c r="O29" s="11"/>
      <c r="P29" s="12"/>
      <c r="Q29" s="12"/>
      <c r="R29" s="13"/>
      <c r="S29" s="13"/>
      <c r="T29" s="13" t="s">
        <v>44</v>
      </c>
      <c r="U29" s="23"/>
    </row>
    <row r="30" spans="1:21" ht="12.75">
      <c r="A30" s="24"/>
      <c r="B30" s="33" t="s">
        <v>34</v>
      </c>
      <c r="C30" s="32">
        <f>+JURADO!B13</f>
        <v>0</v>
      </c>
      <c r="D30" s="20"/>
      <c r="E30" s="36"/>
      <c r="F30" s="6"/>
      <c r="G30" s="116" t="s">
        <v>40</v>
      </c>
      <c r="H30" s="116"/>
      <c r="I30" s="31">
        <f>+JURADO!B17</f>
        <v>0</v>
      </c>
      <c r="J30" s="31"/>
      <c r="K30" s="6"/>
      <c r="L30" s="16"/>
      <c r="M30" s="14"/>
      <c r="N30" s="34" t="s">
        <v>37</v>
      </c>
      <c r="O30" s="6"/>
      <c r="P30" s="7">
        <f>+JURADO!B21</f>
        <v>0</v>
      </c>
      <c r="Q30" s="7"/>
      <c r="R30" s="7"/>
      <c r="S30" s="7"/>
      <c r="T30" s="18"/>
      <c r="U30" s="25"/>
    </row>
    <row r="31" spans="1:21" ht="12.75">
      <c r="A31" s="24"/>
      <c r="B31" s="14"/>
      <c r="C31" s="14"/>
      <c r="D31" s="20"/>
      <c r="E31" s="20"/>
      <c r="F31" s="6"/>
      <c r="G31" s="14"/>
      <c r="H31" s="14"/>
      <c r="I31" s="14"/>
      <c r="J31" s="14"/>
      <c r="K31" s="6"/>
      <c r="L31" s="6"/>
      <c r="M31" s="14"/>
      <c r="N31" s="14"/>
      <c r="O31" s="14"/>
      <c r="P31" s="14"/>
      <c r="Q31" s="7"/>
      <c r="R31" s="7"/>
      <c r="S31" s="7"/>
      <c r="T31" s="8"/>
      <c r="U31" s="25"/>
    </row>
    <row r="32" spans="1:21" ht="12.75">
      <c r="A32" s="24"/>
      <c r="B32" s="33" t="s">
        <v>35</v>
      </c>
      <c r="C32" s="32" t="str">
        <f>+JURADO!B14</f>
        <v>ESPE RODRIGUEZ</v>
      </c>
      <c r="D32" s="20"/>
      <c r="E32" s="36"/>
      <c r="F32" s="6"/>
      <c r="G32" s="116" t="s">
        <v>41</v>
      </c>
      <c r="H32" s="116"/>
      <c r="I32" s="31" t="str">
        <f>+JURADO!B18</f>
        <v>SONIA GARCIA</v>
      </c>
      <c r="J32" s="31"/>
      <c r="K32" s="6"/>
      <c r="L32" s="16"/>
      <c r="M32" s="14"/>
      <c r="N32" s="34" t="s">
        <v>38</v>
      </c>
      <c r="O32" s="6"/>
      <c r="P32" s="7" t="str">
        <f>+JURADO!B22</f>
        <v>JUDIT TORRALBA</v>
      </c>
      <c r="Q32" s="7"/>
      <c r="R32" s="7"/>
      <c r="S32" s="7"/>
      <c r="T32" s="18"/>
      <c r="U32" s="25"/>
    </row>
    <row r="33" spans="1:21" ht="12.75">
      <c r="A33" s="26"/>
      <c r="B33" s="21"/>
      <c r="C33" s="19"/>
      <c r="D33" s="6"/>
      <c r="E33" s="6"/>
      <c r="F33" s="6"/>
      <c r="G33" s="7"/>
      <c r="H33" s="6"/>
      <c r="I33" s="6"/>
      <c r="J33" s="6"/>
      <c r="K33" s="7"/>
      <c r="L33" s="7"/>
      <c r="M33" s="6"/>
      <c r="N33" s="6"/>
      <c r="O33" s="6"/>
      <c r="P33" s="7"/>
      <c r="Q33" s="7"/>
      <c r="R33" s="8"/>
      <c r="S33" s="8"/>
      <c r="T33" s="8"/>
      <c r="U33" s="25"/>
    </row>
    <row r="34" spans="1:21" ht="12.75">
      <c r="A34" s="15"/>
      <c r="B34" s="40" t="s">
        <v>36</v>
      </c>
      <c r="C34" s="41" t="str">
        <f>+JURADO!B15</f>
        <v>ANA MARI MARTIN</v>
      </c>
      <c r="D34" s="27"/>
      <c r="E34" s="27"/>
      <c r="F34" s="27"/>
      <c r="G34" s="117" t="s">
        <v>42</v>
      </c>
      <c r="H34" s="117"/>
      <c r="I34" s="42" t="str">
        <f>+JURADO!B19</f>
        <v>VISI GUTIERREZ</v>
      </c>
      <c r="J34" s="42"/>
      <c r="K34" s="27"/>
      <c r="L34" s="27"/>
      <c r="M34" s="27"/>
      <c r="N34" s="43" t="s">
        <v>39</v>
      </c>
      <c r="O34" s="16"/>
      <c r="P34" s="17" t="str">
        <f>+JURADO!B23</f>
        <v>ESTHER BARCENILLA</v>
      </c>
      <c r="Q34" s="27"/>
      <c r="R34" s="27"/>
      <c r="S34" s="27"/>
      <c r="T34" s="27"/>
      <c r="U34" s="28"/>
    </row>
    <row r="35" spans="1:3" ht="12.75">
      <c r="A35" s="4"/>
      <c r="B35" s="2"/>
      <c r="C35" s="3"/>
    </row>
    <row r="36" spans="1:3" ht="12.75">
      <c r="A36" s="4"/>
      <c r="B36" s="2"/>
      <c r="C36" s="3"/>
    </row>
    <row r="37" spans="1:3" ht="12.75">
      <c r="A37" s="4"/>
      <c r="B37" s="2"/>
      <c r="C37" s="3"/>
    </row>
    <row r="38" spans="1:3" ht="12.75">
      <c r="A38" s="4"/>
      <c r="B38" s="2"/>
      <c r="C38" s="3"/>
    </row>
    <row r="39" spans="1:3" ht="12.75">
      <c r="A39" s="4"/>
      <c r="B39" s="2"/>
      <c r="C39" s="3"/>
    </row>
    <row r="40" spans="1:3" ht="12.75">
      <c r="A40" s="4"/>
      <c r="B40" s="2"/>
      <c r="C40" s="3"/>
    </row>
    <row r="41" spans="1:3" ht="12.75">
      <c r="A41" s="4"/>
      <c r="B41" s="2"/>
      <c r="C41" s="3"/>
    </row>
    <row r="42" spans="1:3" ht="12.75">
      <c r="A42" s="4"/>
      <c r="B42" s="2"/>
      <c r="C42" s="3"/>
    </row>
    <row r="43" spans="1:3" ht="12.75">
      <c r="A43" s="4"/>
      <c r="B43" s="2"/>
      <c r="C43" s="3"/>
    </row>
    <row r="44" ht="15.75">
      <c r="A44" s="1"/>
    </row>
  </sheetData>
  <sheetProtection/>
  <mergeCells count="10">
    <mergeCell ref="G30:H30"/>
    <mergeCell ref="G32:H32"/>
    <mergeCell ref="G34:H34"/>
    <mergeCell ref="A17:C17"/>
    <mergeCell ref="A18:C18"/>
    <mergeCell ref="E6:F6"/>
    <mergeCell ref="H1:S1"/>
    <mergeCell ref="H2:S2"/>
    <mergeCell ref="G8:J8"/>
    <mergeCell ref="G6:P6"/>
  </mergeCells>
  <printOptions/>
  <pageMargins left="0.1968503937007874" right="0.1968503937007874" top="0.3937007874015748" bottom="0.3937007874015748" header="0" footer="0"/>
  <pageSetup horizontalDpi="600" verticalDpi="600" orientation="landscape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>
    <tabColor indexed="13"/>
  </sheetPr>
  <dimension ref="A1:V49"/>
  <sheetViews>
    <sheetView showGridLines="0" showZeros="0" zoomScale="90" zoomScaleNormal="90" workbookViewId="0" topLeftCell="A15">
      <selection activeCell="V11" sqref="V11"/>
    </sheetView>
  </sheetViews>
  <sheetFormatPr defaultColWidth="11.421875" defaultRowHeight="12.75"/>
  <cols>
    <col min="1" max="1" width="6.28125" style="0" customWidth="1"/>
    <col min="2" max="2" width="18.57421875" style="0" customWidth="1"/>
    <col min="3" max="3" width="10.8515625" style="0" customWidth="1"/>
    <col min="4" max="16" width="5.8515625" style="0" customWidth="1"/>
    <col min="17" max="17" width="6.28125" style="0" customWidth="1"/>
    <col min="18" max="20" width="5.28125" style="0" customWidth="1"/>
    <col min="21" max="21" width="6.28125" style="0" customWidth="1"/>
    <col min="22" max="22" width="4.140625" style="0" customWidth="1"/>
  </cols>
  <sheetData>
    <row r="1" spans="8:19" ht="23.25">
      <c r="H1" s="124" t="s">
        <v>30</v>
      </c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6:19" ht="23.25">
      <c r="F2" s="37"/>
      <c r="H2" s="125" t="s">
        <v>31</v>
      </c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4" ht="23.25">
      <c r="E4" s="50" t="s">
        <v>82</v>
      </c>
    </row>
    <row r="6" spans="5:16" ht="18">
      <c r="E6" s="122" t="s">
        <v>33</v>
      </c>
      <c r="F6" s="123"/>
      <c r="G6" s="80" t="str">
        <f>+JURADO!B5</f>
        <v>POLIDEPORTIVO TOLOSA</v>
      </c>
      <c r="H6" s="47"/>
      <c r="I6" s="47"/>
      <c r="J6" s="47"/>
      <c r="K6" s="47"/>
      <c r="L6" s="47"/>
      <c r="M6" s="47"/>
      <c r="N6" s="47"/>
      <c r="O6" s="47"/>
      <c r="P6" s="48"/>
    </row>
    <row r="8" spans="5:10" ht="18">
      <c r="E8" s="49" t="s">
        <v>32</v>
      </c>
      <c r="F8" s="48"/>
      <c r="G8" s="126" t="str">
        <f>+JURADO!B6</f>
        <v>28 DE MAYO 2006</v>
      </c>
      <c r="H8" s="127"/>
      <c r="I8" s="127"/>
      <c r="J8" s="128"/>
    </row>
    <row r="11" spans="1:21" ht="15.75">
      <c r="A11" s="132" t="s">
        <v>142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</row>
    <row r="12" spans="1:21" ht="15.75">
      <c r="A12" s="133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5"/>
    </row>
    <row r="13" spans="1:22" ht="12.75">
      <c r="A13" s="54" t="s">
        <v>0</v>
      </c>
      <c r="B13" s="52" t="s">
        <v>1</v>
      </c>
      <c r="C13" s="53" t="s">
        <v>2</v>
      </c>
      <c r="D13" s="55" t="s">
        <v>3</v>
      </c>
      <c r="E13" s="55" t="s">
        <v>4</v>
      </c>
      <c r="F13" s="55" t="s">
        <v>18</v>
      </c>
      <c r="G13" s="55" t="s">
        <v>5</v>
      </c>
      <c r="H13" s="55" t="s">
        <v>6</v>
      </c>
      <c r="I13" s="55" t="s">
        <v>43</v>
      </c>
      <c r="J13" s="55" t="s">
        <v>19</v>
      </c>
      <c r="K13" s="55" t="s">
        <v>7</v>
      </c>
      <c r="L13" s="55" t="s">
        <v>8</v>
      </c>
      <c r="M13" s="55" t="s">
        <v>9</v>
      </c>
      <c r="N13" s="55" t="s">
        <v>10</v>
      </c>
      <c r="O13" s="55" t="s">
        <v>11</v>
      </c>
      <c r="P13" s="55" t="s">
        <v>12</v>
      </c>
      <c r="Q13" s="38" t="s">
        <v>13</v>
      </c>
      <c r="R13" s="38" t="s">
        <v>14</v>
      </c>
      <c r="S13" s="38" t="s">
        <v>15</v>
      </c>
      <c r="T13" s="38" t="s">
        <v>16</v>
      </c>
      <c r="U13" s="38" t="s">
        <v>17</v>
      </c>
      <c r="V13" s="39" t="s">
        <v>45</v>
      </c>
    </row>
    <row r="14" spans="1:22" ht="12.75">
      <c r="A14" s="95">
        <v>7</v>
      </c>
      <c r="B14" s="63" t="s">
        <v>93</v>
      </c>
      <c r="C14" s="63" t="s">
        <v>52</v>
      </c>
      <c r="D14" s="51">
        <v>6.4</v>
      </c>
      <c r="E14" s="51">
        <v>6.4</v>
      </c>
      <c r="F14" s="51"/>
      <c r="G14" s="45">
        <f aca="true" t="shared" si="0" ref="G14:G31">(+D14+E14)/2</f>
        <v>6.4</v>
      </c>
      <c r="H14" s="51">
        <v>2.6</v>
      </c>
      <c r="I14" s="51">
        <v>2.6</v>
      </c>
      <c r="J14" s="51"/>
      <c r="K14" s="45">
        <f aca="true" t="shared" si="1" ref="K14:K31">(+H14+I14)/2</f>
        <v>2.6</v>
      </c>
      <c r="L14" s="45">
        <f aca="true" t="shared" si="2" ref="L14:L31">SUM(G14+K14)/2</f>
        <v>4.5</v>
      </c>
      <c r="M14" s="51">
        <v>3</v>
      </c>
      <c r="N14" s="51">
        <v>3.3</v>
      </c>
      <c r="O14" s="51"/>
      <c r="P14" s="45">
        <f aca="true" t="shared" si="3" ref="P14:P31">IF((10-((+M14+N14)/2))=10,0,10-((+M14+N14)/2))</f>
        <v>6.85</v>
      </c>
      <c r="Q14" s="45">
        <f aca="true" t="shared" si="4" ref="Q14:Q31">(+P14+L14)</f>
        <v>11.35</v>
      </c>
      <c r="R14" s="51"/>
      <c r="S14" s="51"/>
      <c r="T14" s="51"/>
      <c r="U14" s="46">
        <f aca="true" t="shared" si="5" ref="U14:U31">Q14+R14+S14+T14</f>
        <v>11.35</v>
      </c>
      <c r="V14" s="5">
        <f aca="true" t="shared" si="6" ref="V14:V28">RANK(U14,$U$14:$U$28)</f>
        <v>1</v>
      </c>
    </row>
    <row r="15" spans="1:22" ht="12.75">
      <c r="A15" s="95">
        <v>4</v>
      </c>
      <c r="B15" s="63" t="s">
        <v>99</v>
      </c>
      <c r="C15" s="63" t="s">
        <v>52</v>
      </c>
      <c r="D15" s="51">
        <v>6.1</v>
      </c>
      <c r="E15" s="51">
        <v>6</v>
      </c>
      <c r="F15" s="51"/>
      <c r="G15" s="45">
        <f t="shared" si="0"/>
        <v>6.05</v>
      </c>
      <c r="H15" s="51">
        <v>2.4</v>
      </c>
      <c r="I15" s="51">
        <v>2.4</v>
      </c>
      <c r="J15" s="51"/>
      <c r="K15" s="45">
        <f t="shared" si="1"/>
        <v>2.4</v>
      </c>
      <c r="L15" s="45">
        <f t="shared" si="2"/>
        <v>4.225</v>
      </c>
      <c r="M15" s="51">
        <v>3.5</v>
      </c>
      <c r="N15" s="51">
        <v>3.8</v>
      </c>
      <c r="O15" s="51"/>
      <c r="P15" s="45">
        <f t="shared" si="3"/>
        <v>6.35</v>
      </c>
      <c r="Q15" s="45">
        <f t="shared" si="4"/>
        <v>10.575</v>
      </c>
      <c r="R15" s="51"/>
      <c r="S15" s="51"/>
      <c r="T15" s="51"/>
      <c r="U15" s="46">
        <f t="shared" si="5"/>
        <v>10.575</v>
      </c>
      <c r="V15" s="5">
        <f t="shared" si="6"/>
        <v>2</v>
      </c>
    </row>
    <row r="16" spans="1:22" ht="12.75">
      <c r="A16" s="95">
        <v>13</v>
      </c>
      <c r="B16" s="63" t="s">
        <v>96</v>
      </c>
      <c r="C16" s="63" t="s">
        <v>52</v>
      </c>
      <c r="D16" s="51">
        <v>5.7</v>
      </c>
      <c r="E16" s="51">
        <v>5.4</v>
      </c>
      <c r="F16" s="51"/>
      <c r="G16" s="45">
        <f t="shared" si="0"/>
        <v>5.550000000000001</v>
      </c>
      <c r="H16" s="51">
        <v>2.5</v>
      </c>
      <c r="I16" s="51">
        <v>2.3</v>
      </c>
      <c r="J16" s="51"/>
      <c r="K16" s="45">
        <f t="shared" si="1"/>
        <v>2.4</v>
      </c>
      <c r="L16" s="45">
        <f t="shared" si="2"/>
        <v>3.9750000000000005</v>
      </c>
      <c r="M16" s="51">
        <v>3.6</v>
      </c>
      <c r="N16" s="51">
        <v>3.9</v>
      </c>
      <c r="O16" s="51"/>
      <c r="P16" s="45">
        <f t="shared" si="3"/>
        <v>6.25</v>
      </c>
      <c r="Q16" s="45">
        <f t="shared" si="4"/>
        <v>10.225000000000001</v>
      </c>
      <c r="R16" s="51"/>
      <c r="S16" s="51"/>
      <c r="T16" s="51"/>
      <c r="U16" s="46">
        <f t="shared" si="5"/>
        <v>10.225000000000001</v>
      </c>
      <c r="V16" s="5">
        <f t="shared" si="6"/>
        <v>3</v>
      </c>
    </row>
    <row r="17" spans="1:22" ht="12.75">
      <c r="A17" s="95">
        <v>15</v>
      </c>
      <c r="B17" s="63" t="s">
        <v>97</v>
      </c>
      <c r="C17" s="63" t="s">
        <v>108</v>
      </c>
      <c r="D17" s="51">
        <v>5.4</v>
      </c>
      <c r="E17" s="51">
        <v>5.6</v>
      </c>
      <c r="F17" s="51"/>
      <c r="G17" s="45">
        <f t="shared" si="0"/>
        <v>5.5</v>
      </c>
      <c r="H17" s="51">
        <v>1.5</v>
      </c>
      <c r="I17" s="51">
        <v>1.5</v>
      </c>
      <c r="J17" s="51"/>
      <c r="K17" s="45">
        <f t="shared" si="1"/>
        <v>1.5</v>
      </c>
      <c r="L17" s="45">
        <f t="shared" si="2"/>
        <v>3.5</v>
      </c>
      <c r="M17" s="51">
        <v>3.8</v>
      </c>
      <c r="N17" s="51">
        <v>3.4</v>
      </c>
      <c r="O17" s="51"/>
      <c r="P17" s="45">
        <f t="shared" si="3"/>
        <v>6.4</v>
      </c>
      <c r="Q17" s="45">
        <f t="shared" si="4"/>
        <v>9.9</v>
      </c>
      <c r="R17" s="51"/>
      <c r="S17" s="51"/>
      <c r="T17" s="51"/>
      <c r="U17" s="46">
        <f t="shared" si="5"/>
        <v>9.9</v>
      </c>
      <c r="V17" s="5">
        <f t="shared" si="6"/>
        <v>4</v>
      </c>
    </row>
    <row r="18" spans="1:22" ht="12.75">
      <c r="A18" s="95">
        <v>3</v>
      </c>
      <c r="B18" s="63" t="s">
        <v>91</v>
      </c>
      <c r="C18" s="63" t="s">
        <v>105</v>
      </c>
      <c r="D18" s="51">
        <v>4.2</v>
      </c>
      <c r="E18" s="51">
        <v>4.5</v>
      </c>
      <c r="F18" s="51"/>
      <c r="G18" s="45">
        <f t="shared" si="0"/>
        <v>4.35</v>
      </c>
      <c r="H18" s="51">
        <v>2.1</v>
      </c>
      <c r="I18" s="51">
        <v>2.1</v>
      </c>
      <c r="J18" s="51"/>
      <c r="K18" s="45">
        <f t="shared" si="1"/>
        <v>2.1</v>
      </c>
      <c r="L18" s="45">
        <f t="shared" si="2"/>
        <v>3.2249999999999996</v>
      </c>
      <c r="M18" s="51">
        <v>3.5</v>
      </c>
      <c r="N18" s="51">
        <v>3.3</v>
      </c>
      <c r="O18" s="51"/>
      <c r="P18" s="45">
        <f t="shared" si="3"/>
        <v>6.6</v>
      </c>
      <c r="Q18" s="45">
        <f t="shared" si="4"/>
        <v>9.825</v>
      </c>
      <c r="R18" s="51"/>
      <c r="S18" s="51"/>
      <c r="T18" s="51"/>
      <c r="U18" s="46">
        <f t="shared" si="5"/>
        <v>9.825</v>
      </c>
      <c r="V18" s="5">
        <f t="shared" si="6"/>
        <v>5</v>
      </c>
    </row>
    <row r="19" spans="1:22" ht="12.75">
      <c r="A19" s="95">
        <v>10</v>
      </c>
      <c r="B19" s="63" t="s">
        <v>102</v>
      </c>
      <c r="C19" s="63" t="s">
        <v>54</v>
      </c>
      <c r="D19" s="51">
        <v>5.3</v>
      </c>
      <c r="E19" s="51">
        <v>5.1</v>
      </c>
      <c r="F19" s="51"/>
      <c r="G19" s="45">
        <f t="shared" si="0"/>
        <v>5.199999999999999</v>
      </c>
      <c r="H19" s="51">
        <v>1.9</v>
      </c>
      <c r="I19" s="51">
        <v>1.9</v>
      </c>
      <c r="J19" s="51"/>
      <c r="K19" s="45">
        <f t="shared" si="1"/>
        <v>1.9</v>
      </c>
      <c r="L19" s="45">
        <f t="shared" si="2"/>
        <v>3.55</v>
      </c>
      <c r="M19" s="51">
        <v>3.8</v>
      </c>
      <c r="N19" s="51">
        <v>4.1</v>
      </c>
      <c r="O19" s="51"/>
      <c r="P19" s="45">
        <f t="shared" si="3"/>
        <v>6.050000000000001</v>
      </c>
      <c r="Q19" s="45">
        <f t="shared" si="4"/>
        <v>9.600000000000001</v>
      </c>
      <c r="R19" s="51"/>
      <c r="S19" s="51"/>
      <c r="T19" s="51"/>
      <c r="U19" s="46">
        <f t="shared" si="5"/>
        <v>9.600000000000001</v>
      </c>
      <c r="V19" s="5">
        <f t="shared" si="6"/>
        <v>6</v>
      </c>
    </row>
    <row r="20" spans="1:22" ht="12.75">
      <c r="A20" s="95">
        <v>9</v>
      </c>
      <c r="B20" s="63" t="s">
        <v>94</v>
      </c>
      <c r="C20" s="63" t="s">
        <v>107</v>
      </c>
      <c r="D20" s="51">
        <v>4.1</v>
      </c>
      <c r="E20" s="51">
        <v>4.2</v>
      </c>
      <c r="F20" s="51"/>
      <c r="G20" s="45">
        <f t="shared" si="0"/>
        <v>4.15</v>
      </c>
      <c r="H20" s="51">
        <v>1.7</v>
      </c>
      <c r="I20" s="51">
        <v>1.5</v>
      </c>
      <c r="J20" s="51"/>
      <c r="K20" s="45">
        <f t="shared" si="1"/>
        <v>1.6</v>
      </c>
      <c r="L20" s="45">
        <f t="shared" si="2"/>
        <v>2.875</v>
      </c>
      <c r="M20" s="51">
        <v>3.5</v>
      </c>
      <c r="N20" s="51">
        <v>3.6</v>
      </c>
      <c r="O20" s="51"/>
      <c r="P20" s="45">
        <f t="shared" si="3"/>
        <v>6.45</v>
      </c>
      <c r="Q20" s="45">
        <f t="shared" si="4"/>
        <v>9.325</v>
      </c>
      <c r="R20" s="51"/>
      <c r="S20" s="51"/>
      <c r="T20" s="51"/>
      <c r="U20" s="46">
        <f t="shared" si="5"/>
        <v>9.325</v>
      </c>
      <c r="V20" s="5">
        <f t="shared" si="6"/>
        <v>7</v>
      </c>
    </row>
    <row r="21" spans="1:22" ht="12.75">
      <c r="A21" s="95">
        <v>1</v>
      </c>
      <c r="B21" s="63" t="s">
        <v>90</v>
      </c>
      <c r="C21" s="63" t="s">
        <v>54</v>
      </c>
      <c r="D21" s="51">
        <v>5</v>
      </c>
      <c r="E21" s="51">
        <v>4.8</v>
      </c>
      <c r="F21" s="51"/>
      <c r="G21" s="45">
        <f t="shared" si="0"/>
        <v>4.9</v>
      </c>
      <c r="H21" s="51">
        <v>1.5</v>
      </c>
      <c r="I21" s="51">
        <v>1.5</v>
      </c>
      <c r="J21" s="51"/>
      <c r="K21" s="45">
        <f t="shared" si="1"/>
        <v>1.5</v>
      </c>
      <c r="L21" s="45">
        <f t="shared" si="2"/>
        <v>3.2</v>
      </c>
      <c r="M21" s="51">
        <v>3.7</v>
      </c>
      <c r="N21" s="51">
        <v>4.1</v>
      </c>
      <c r="O21" s="51"/>
      <c r="P21" s="45">
        <f t="shared" si="3"/>
        <v>6.1</v>
      </c>
      <c r="Q21" s="45">
        <f t="shared" si="4"/>
        <v>9.3</v>
      </c>
      <c r="R21" s="51"/>
      <c r="S21" s="51"/>
      <c r="T21" s="51"/>
      <c r="U21" s="46">
        <f t="shared" si="5"/>
        <v>9.3</v>
      </c>
      <c r="V21" s="5">
        <f>RANK(U21,$U$14:$U$28)</f>
        <v>8</v>
      </c>
    </row>
    <row r="22" spans="1:22" ht="12.75">
      <c r="A22" s="95">
        <v>12</v>
      </c>
      <c r="B22" s="63" t="s">
        <v>103</v>
      </c>
      <c r="C22" s="63" t="s">
        <v>110</v>
      </c>
      <c r="D22" s="51">
        <v>4.3</v>
      </c>
      <c r="E22" s="51">
        <v>4.4</v>
      </c>
      <c r="F22" s="51"/>
      <c r="G22" s="45">
        <f t="shared" si="0"/>
        <v>4.35</v>
      </c>
      <c r="H22" s="51">
        <v>1.8</v>
      </c>
      <c r="I22" s="51">
        <v>1.8</v>
      </c>
      <c r="J22" s="51"/>
      <c r="K22" s="45">
        <f t="shared" si="1"/>
        <v>1.8</v>
      </c>
      <c r="L22" s="45">
        <f t="shared" si="2"/>
        <v>3.0749999999999997</v>
      </c>
      <c r="M22" s="51">
        <v>3.8</v>
      </c>
      <c r="N22" s="51">
        <v>3.9</v>
      </c>
      <c r="O22" s="51"/>
      <c r="P22" s="45">
        <f t="shared" si="3"/>
        <v>6.15</v>
      </c>
      <c r="Q22" s="45">
        <f t="shared" si="4"/>
        <v>9.225</v>
      </c>
      <c r="R22" s="51">
        <v>-0.4</v>
      </c>
      <c r="S22" s="51"/>
      <c r="T22" s="51"/>
      <c r="U22" s="46">
        <f>Q22+R22+S22+T22</f>
        <v>8.825</v>
      </c>
      <c r="V22" s="5">
        <f t="shared" si="6"/>
        <v>9</v>
      </c>
    </row>
    <row r="23" spans="1:22" ht="12.75">
      <c r="A23" s="95">
        <v>6</v>
      </c>
      <c r="B23" s="63" t="s">
        <v>100</v>
      </c>
      <c r="C23" s="63" t="s">
        <v>109</v>
      </c>
      <c r="D23" s="51">
        <v>3.7</v>
      </c>
      <c r="E23" s="51">
        <v>3.7</v>
      </c>
      <c r="F23" s="51"/>
      <c r="G23" s="45">
        <f t="shared" si="0"/>
        <v>3.7</v>
      </c>
      <c r="H23" s="51">
        <v>1.2</v>
      </c>
      <c r="I23" s="51">
        <v>1.2</v>
      </c>
      <c r="J23" s="51"/>
      <c r="K23" s="45">
        <f t="shared" si="1"/>
        <v>1.2</v>
      </c>
      <c r="L23" s="45">
        <f t="shared" si="2"/>
        <v>2.45</v>
      </c>
      <c r="M23" s="51">
        <v>4</v>
      </c>
      <c r="N23" s="51">
        <v>4</v>
      </c>
      <c r="O23" s="51"/>
      <c r="P23" s="45">
        <f t="shared" si="3"/>
        <v>6</v>
      </c>
      <c r="Q23" s="45">
        <f t="shared" si="4"/>
        <v>8.45</v>
      </c>
      <c r="R23" s="51"/>
      <c r="S23" s="51"/>
      <c r="T23" s="51"/>
      <c r="U23" s="46">
        <f t="shared" si="5"/>
        <v>8.45</v>
      </c>
      <c r="V23" s="5">
        <f t="shared" si="6"/>
        <v>10</v>
      </c>
    </row>
    <row r="24" spans="1:22" ht="12.75">
      <c r="A24" s="95">
        <v>5</v>
      </c>
      <c r="B24" s="63" t="s">
        <v>92</v>
      </c>
      <c r="C24" s="63" t="s">
        <v>106</v>
      </c>
      <c r="D24" s="51">
        <v>1.9</v>
      </c>
      <c r="E24" s="51">
        <v>1.9</v>
      </c>
      <c r="F24" s="51"/>
      <c r="G24" s="45">
        <f t="shared" si="0"/>
        <v>1.9</v>
      </c>
      <c r="H24" s="51">
        <v>0.5</v>
      </c>
      <c r="I24" s="51">
        <v>0.5</v>
      </c>
      <c r="J24" s="51"/>
      <c r="K24" s="45">
        <f t="shared" si="1"/>
        <v>0.5</v>
      </c>
      <c r="L24" s="45">
        <f t="shared" si="2"/>
        <v>1.2</v>
      </c>
      <c r="M24" s="51">
        <v>5.5</v>
      </c>
      <c r="N24" s="51">
        <v>5.6</v>
      </c>
      <c r="O24" s="51"/>
      <c r="P24" s="45">
        <f t="shared" si="3"/>
        <v>4.45</v>
      </c>
      <c r="Q24" s="45">
        <f t="shared" si="4"/>
        <v>5.65</v>
      </c>
      <c r="R24" s="51"/>
      <c r="S24" s="51"/>
      <c r="T24" s="51"/>
      <c r="U24" s="46">
        <f t="shared" si="5"/>
        <v>5.65</v>
      </c>
      <c r="V24" s="5">
        <f t="shared" si="6"/>
        <v>11</v>
      </c>
    </row>
    <row r="25" spans="1:22" ht="12.75">
      <c r="A25" s="95">
        <v>11</v>
      </c>
      <c r="B25" s="63" t="s">
        <v>95</v>
      </c>
      <c r="C25" s="63" t="s">
        <v>106</v>
      </c>
      <c r="D25" s="51">
        <v>1.9</v>
      </c>
      <c r="E25" s="51">
        <v>1.8</v>
      </c>
      <c r="F25" s="51"/>
      <c r="G25" s="45">
        <f t="shared" si="0"/>
        <v>1.85</v>
      </c>
      <c r="H25" s="51">
        <v>0.5</v>
      </c>
      <c r="I25" s="51">
        <v>0.5</v>
      </c>
      <c r="J25" s="51"/>
      <c r="K25" s="45">
        <f t="shared" si="1"/>
        <v>0.5</v>
      </c>
      <c r="L25" s="45">
        <f t="shared" si="2"/>
        <v>1.175</v>
      </c>
      <c r="M25" s="51">
        <v>6</v>
      </c>
      <c r="N25" s="51">
        <v>6</v>
      </c>
      <c r="O25" s="51"/>
      <c r="P25" s="45">
        <f t="shared" si="3"/>
        <v>4</v>
      </c>
      <c r="Q25" s="45">
        <f t="shared" si="4"/>
        <v>5.175</v>
      </c>
      <c r="R25" s="51">
        <v>-0.4</v>
      </c>
      <c r="S25" s="51"/>
      <c r="T25" s="51"/>
      <c r="U25" s="46">
        <f t="shared" si="5"/>
        <v>4.7749999999999995</v>
      </c>
      <c r="V25" s="5">
        <f t="shared" si="6"/>
        <v>12</v>
      </c>
    </row>
    <row r="26" spans="1:22" ht="12.75">
      <c r="A26" s="95">
        <v>14</v>
      </c>
      <c r="B26" s="63" t="s">
        <v>104</v>
      </c>
      <c r="C26" s="63" t="s">
        <v>56</v>
      </c>
      <c r="D26" s="51">
        <v>1.1</v>
      </c>
      <c r="E26" s="51">
        <v>1.1</v>
      </c>
      <c r="F26" s="51"/>
      <c r="G26" s="45">
        <f t="shared" si="0"/>
        <v>1.1</v>
      </c>
      <c r="H26" s="51">
        <v>0.2</v>
      </c>
      <c r="I26" s="51">
        <v>0.2</v>
      </c>
      <c r="J26" s="51"/>
      <c r="K26" s="45">
        <f t="shared" si="1"/>
        <v>0.2</v>
      </c>
      <c r="L26" s="45">
        <f t="shared" si="2"/>
        <v>0.65</v>
      </c>
      <c r="M26" s="51">
        <v>7.5</v>
      </c>
      <c r="N26" s="51">
        <v>7.5</v>
      </c>
      <c r="O26" s="51"/>
      <c r="P26" s="45">
        <f t="shared" si="3"/>
        <v>2.5</v>
      </c>
      <c r="Q26" s="45">
        <f t="shared" si="4"/>
        <v>3.15</v>
      </c>
      <c r="R26" s="51"/>
      <c r="S26" s="51"/>
      <c r="T26" s="51"/>
      <c r="U26" s="46">
        <f t="shared" si="5"/>
        <v>3.15</v>
      </c>
      <c r="V26" s="5">
        <f t="shared" si="6"/>
        <v>13</v>
      </c>
    </row>
    <row r="27" spans="1:22" ht="12.75">
      <c r="A27" s="95">
        <v>8</v>
      </c>
      <c r="B27" s="63" t="s">
        <v>101</v>
      </c>
      <c r="C27" s="63" t="s">
        <v>56</v>
      </c>
      <c r="D27" s="51">
        <v>1.1</v>
      </c>
      <c r="E27" s="51">
        <v>1.1</v>
      </c>
      <c r="F27" s="51"/>
      <c r="G27" s="45">
        <f t="shared" si="0"/>
        <v>1.1</v>
      </c>
      <c r="H27" s="51">
        <v>0.5</v>
      </c>
      <c r="I27" s="51">
        <v>0.3</v>
      </c>
      <c r="J27" s="51"/>
      <c r="K27" s="45">
        <f t="shared" si="1"/>
        <v>0.4</v>
      </c>
      <c r="L27" s="45">
        <f t="shared" si="2"/>
        <v>0.75</v>
      </c>
      <c r="M27" s="51">
        <v>7.8</v>
      </c>
      <c r="N27" s="51">
        <v>8</v>
      </c>
      <c r="O27" s="51"/>
      <c r="P27" s="45">
        <f t="shared" si="3"/>
        <v>2.0999999999999996</v>
      </c>
      <c r="Q27" s="45">
        <f t="shared" si="4"/>
        <v>2.8499999999999996</v>
      </c>
      <c r="R27" s="51"/>
      <c r="S27" s="51"/>
      <c r="T27" s="51"/>
      <c r="U27" s="46">
        <f t="shared" si="5"/>
        <v>2.8499999999999996</v>
      </c>
      <c r="V27" s="5">
        <f t="shared" si="6"/>
        <v>14</v>
      </c>
    </row>
    <row r="28" spans="1:22" ht="12.75">
      <c r="A28" s="95">
        <v>2</v>
      </c>
      <c r="B28" s="63" t="s">
        <v>98</v>
      </c>
      <c r="C28" s="63" t="s">
        <v>56</v>
      </c>
      <c r="D28" s="51">
        <v>1.4</v>
      </c>
      <c r="E28" s="51">
        <v>1.4</v>
      </c>
      <c r="F28" s="51"/>
      <c r="G28" s="45">
        <f t="shared" si="0"/>
        <v>1.4</v>
      </c>
      <c r="H28" s="51">
        <v>0.2</v>
      </c>
      <c r="I28" s="51">
        <v>0.2</v>
      </c>
      <c r="J28" s="51"/>
      <c r="K28" s="45">
        <f t="shared" si="1"/>
        <v>0.2</v>
      </c>
      <c r="L28" s="45">
        <f t="shared" si="2"/>
        <v>0.7999999999999999</v>
      </c>
      <c r="M28" s="51">
        <v>8.6</v>
      </c>
      <c r="N28" s="51">
        <v>9</v>
      </c>
      <c r="O28" s="51"/>
      <c r="P28" s="45">
        <f t="shared" si="3"/>
        <v>1.1999999999999993</v>
      </c>
      <c r="Q28" s="45">
        <f t="shared" si="4"/>
        <v>1.9999999999999991</v>
      </c>
      <c r="R28" s="51"/>
      <c r="S28" s="51"/>
      <c r="T28" s="51"/>
      <c r="U28" s="46">
        <f t="shared" si="5"/>
        <v>1.9999999999999991</v>
      </c>
      <c r="V28" s="5">
        <f t="shared" si="6"/>
        <v>15</v>
      </c>
    </row>
    <row r="29" spans="1:22" ht="12.75">
      <c r="A29" s="29"/>
      <c r="B29" s="30"/>
      <c r="C29" s="29"/>
      <c r="D29" s="51"/>
      <c r="E29" s="51"/>
      <c r="F29" s="51"/>
      <c r="G29" s="45">
        <f t="shared" si="0"/>
        <v>0</v>
      </c>
      <c r="H29" s="51"/>
      <c r="I29" s="51"/>
      <c r="J29" s="51"/>
      <c r="K29" s="45">
        <f t="shared" si="1"/>
        <v>0</v>
      </c>
      <c r="L29" s="45">
        <f t="shared" si="2"/>
        <v>0</v>
      </c>
      <c r="M29" s="51"/>
      <c r="N29" s="51"/>
      <c r="O29" s="51"/>
      <c r="P29" s="45">
        <f t="shared" si="3"/>
        <v>0</v>
      </c>
      <c r="Q29" s="45">
        <f t="shared" si="4"/>
        <v>0</v>
      </c>
      <c r="R29" s="51"/>
      <c r="S29" s="51"/>
      <c r="T29" s="51"/>
      <c r="U29" s="46">
        <f t="shared" si="5"/>
        <v>0</v>
      </c>
      <c r="V29" s="5"/>
    </row>
    <row r="30" spans="1:22" ht="12.75">
      <c r="A30" s="29"/>
      <c r="B30" s="30"/>
      <c r="C30" s="29"/>
      <c r="D30" s="51"/>
      <c r="E30" s="51"/>
      <c r="F30" s="51"/>
      <c r="G30" s="45">
        <f t="shared" si="0"/>
        <v>0</v>
      </c>
      <c r="H30" s="51"/>
      <c r="I30" s="51"/>
      <c r="J30" s="51"/>
      <c r="K30" s="45">
        <f t="shared" si="1"/>
        <v>0</v>
      </c>
      <c r="L30" s="45">
        <f t="shared" si="2"/>
        <v>0</v>
      </c>
      <c r="M30" s="51"/>
      <c r="N30" s="51"/>
      <c r="O30" s="51"/>
      <c r="P30" s="45">
        <f t="shared" si="3"/>
        <v>0</v>
      </c>
      <c r="Q30" s="45">
        <f t="shared" si="4"/>
        <v>0</v>
      </c>
      <c r="R30" s="51"/>
      <c r="S30" s="51"/>
      <c r="T30" s="51"/>
      <c r="U30" s="46">
        <f t="shared" si="5"/>
        <v>0</v>
      </c>
      <c r="V30" s="5"/>
    </row>
    <row r="31" spans="1:22" ht="12.75">
      <c r="A31" s="29"/>
      <c r="B31" s="30"/>
      <c r="C31" s="29"/>
      <c r="D31" s="51"/>
      <c r="E31" s="51"/>
      <c r="F31" s="51"/>
      <c r="G31" s="45">
        <f t="shared" si="0"/>
        <v>0</v>
      </c>
      <c r="H31" s="51"/>
      <c r="I31" s="51"/>
      <c r="J31" s="51"/>
      <c r="K31" s="45">
        <f t="shared" si="1"/>
        <v>0</v>
      </c>
      <c r="L31" s="45">
        <f t="shared" si="2"/>
        <v>0</v>
      </c>
      <c r="M31" s="51"/>
      <c r="N31" s="51"/>
      <c r="O31" s="51"/>
      <c r="P31" s="45">
        <f t="shared" si="3"/>
        <v>0</v>
      </c>
      <c r="Q31" s="45">
        <f t="shared" si="4"/>
        <v>0</v>
      </c>
      <c r="R31" s="51"/>
      <c r="S31" s="51"/>
      <c r="T31" s="51"/>
      <c r="U31" s="46">
        <f t="shared" si="5"/>
        <v>0</v>
      </c>
      <c r="V31" s="5"/>
    </row>
    <row r="32" spans="1:21" ht="12.75">
      <c r="A32" s="4"/>
      <c r="B32" s="2"/>
      <c r="C32" s="3"/>
      <c r="D32" s="6"/>
      <c r="E32" s="6"/>
      <c r="F32" s="6"/>
      <c r="G32" s="7"/>
      <c r="H32" s="6"/>
      <c r="I32" s="6"/>
      <c r="J32" s="6"/>
      <c r="K32" s="7"/>
      <c r="L32" s="7"/>
      <c r="M32" s="6"/>
      <c r="N32" s="6"/>
      <c r="O32" s="6"/>
      <c r="P32" s="7"/>
      <c r="Q32" s="7"/>
      <c r="R32" s="8"/>
      <c r="S32" s="8"/>
      <c r="T32" s="8"/>
      <c r="U32" s="9"/>
    </row>
    <row r="33" spans="1:21" ht="12.75">
      <c r="A33" s="4"/>
      <c r="B33" s="2"/>
      <c r="C33" s="3"/>
      <c r="D33" s="6"/>
      <c r="E33" s="6"/>
      <c r="F33" s="6"/>
      <c r="G33" s="7"/>
      <c r="H33" s="6"/>
      <c r="I33" s="6"/>
      <c r="J33" s="6"/>
      <c r="K33" s="7"/>
      <c r="L33" s="7"/>
      <c r="M33" s="6"/>
      <c r="N33" s="6"/>
      <c r="O33" s="6"/>
      <c r="P33" s="7"/>
      <c r="Q33" s="7"/>
      <c r="R33" s="8"/>
      <c r="S33" s="8"/>
      <c r="T33" s="8"/>
      <c r="U33" s="9"/>
    </row>
    <row r="34" spans="1:21" ht="12.75">
      <c r="A34" s="44" t="s">
        <v>69</v>
      </c>
      <c r="B34" s="22"/>
      <c r="C34" s="10"/>
      <c r="D34" s="11"/>
      <c r="E34" s="11" t="s">
        <v>44</v>
      </c>
      <c r="F34" s="11"/>
      <c r="G34" s="12"/>
      <c r="H34" s="11"/>
      <c r="I34" s="11"/>
      <c r="J34" s="11"/>
      <c r="K34" s="12"/>
      <c r="L34" s="35" t="s">
        <v>44</v>
      </c>
      <c r="M34" s="11"/>
      <c r="N34" s="11"/>
      <c r="O34" s="11"/>
      <c r="P34" s="12"/>
      <c r="Q34" s="12"/>
      <c r="R34" s="13"/>
      <c r="S34" s="13"/>
      <c r="T34" s="13" t="s">
        <v>44</v>
      </c>
      <c r="U34" s="23"/>
    </row>
    <row r="35" spans="1:21" ht="12.75">
      <c r="A35" s="24"/>
      <c r="B35" s="33" t="s">
        <v>34</v>
      </c>
      <c r="C35" s="32">
        <f>+JURADO!B27</f>
        <v>0</v>
      </c>
      <c r="D35" s="20"/>
      <c r="E35" s="36"/>
      <c r="F35" s="6"/>
      <c r="G35" s="116" t="s">
        <v>40</v>
      </c>
      <c r="H35" s="116"/>
      <c r="I35" s="31">
        <f>+JURADO!B31</f>
        <v>0</v>
      </c>
      <c r="J35" s="31"/>
      <c r="K35" s="6"/>
      <c r="L35" s="16"/>
      <c r="M35" s="14"/>
      <c r="N35" s="34" t="s">
        <v>37</v>
      </c>
      <c r="O35" s="6"/>
      <c r="P35" s="7">
        <f>+JURADO!B21</f>
        <v>0</v>
      </c>
      <c r="Q35" s="7"/>
      <c r="R35" s="7"/>
      <c r="S35" s="7"/>
      <c r="T35" s="18"/>
      <c r="U35" s="25"/>
    </row>
    <row r="36" spans="1:21" ht="12.75">
      <c r="A36" s="24"/>
      <c r="B36" s="14"/>
      <c r="C36" s="14"/>
      <c r="D36" s="20"/>
      <c r="E36" s="20"/>
      <c r="F36" s="6"/>
      <c r="G36" s="14"/>
      <c r="H36" s="14"/>
      <c r="I36" s="14"/>
      <c r="J36" s="14"/>
      <c r="K36" s="6"/>
      <c r="L36" s="6"/>
      <c r="M36" s="14"/>
      <c r="N36" s="14"/>
      <c r="O36" s="14"/>
      <c r="P36" s="14"/>
      <c r="Q36" s="7"/>
      <c r="R36" s="7"/>
      <c r="S36" s="7"/>
      <c r="T36" s="8"/>
      <c r="U36" s="25"/>
    </row>
    <row r="37" spans="1:21" ht="12.75">
      <c r="A37" s="24"/>
      <c r="B37" s="33" t="s">
        <v>35</v>
      </c>
      <c r="C37" s="32" t="str">
        <f>+JURADO!B28</f>
        <v>MIREN BARTUREN</v>
      </c>
      <c r="D37" s="20"/>
      <c r="E37" s="36"/>
      <c r="F37" s="6"/>
      <c r="G37" s="116" t="s">
        <v>41</v>
      </c>
      <c r="H37" s="116"/>
      <c r="I37" s="31" t="str">
        <f>+JURADO!B32</f>
        <v>VICKY MARTINEZ</v>
      </c>
      <c r="J37" s="31"/>
      <c r="K37" s="6"/>
      <c r="L37" s="16"/>
      <c r="M37" s="14"/>
      <c r="N37" s="34" t="s">
        <v>38</v>
      </c>
      <c r="O37" s="6"/>
      <c r="P37" s="7" t="str">
        <f>+JURADO!B22</f>
        <v>JUDIT TORRALBA</v>
      </c>
      <c r="Q37" s="7"/>
      <c r="R37" s="7"/>
      <c r="S37" s="7"/>
      <c r="T37" s="18"/>
      <c r="U37" s="25"/>
    </row>
    <row r="38" spans="1:21" ht="12.75">
      <c r="A38" s="26"/>
      <c r="B38" s="21"/>
      <c r="C38" s="19"/>
      <c r="D38" s="6"/>
      <c r="E38" s="6"/>
      <c r="F38" s="6"/>
      <c r="G38" s="7"/>
      <c r="H38" s="6"/>
      <c r="I38" s="6"/>
      <c r="J38" s="6"/>
      <c r="K38" s="7"/>
      <c r="L38" s="7"/>
      <c r="M38" s="6"/>
      <c r="N38" s="6"/>
      <c r="O38" s="6"/>
      <c r="P38" s="7"/>
      <c r="Q38" s="7"/>
      <c r="R38" s="8"/>
      <c r="S38" s="8"/>
      <c r="T38" s="8"/>
      <c r="U38" s="25"/>
    </row>
    <row r="39" spans="1:21" ht="12.75">
      <c r="A39" s="15"/>
      <c r="B39" s="40" t="s">
        <v>36</v>
      </c>
      <c r="C39" s="41" t="str">
        <f>+JURADO!B29</f>
        <v>EIDER ETXEBARRIA</v>
      </c>
      <c r="D39" s="27"/>
      <c r="E39" s="27"/>
      <c r="F39" s="27"/>
      <c r="G39" s="117" t="s">
        <v>42</v>
      </c>
      <c r="H39" s="117"/>
      <c r="I39" s="42" t="str">
        <f>+JURADO!B33</f>
        <v>NEREA BADIOLA</v>
      </c>
      <c r="J39" s="42"/>
      <c r="K39" s="27"/>
      <c r="L39" s="27"/>
      <c r="M39" s="27"/>
      <c r="N39" s="43" t="s">
        <v>39</v>
      </c>
      <c r="O39" s="16"/>
      <c r="P39" s="17" t="str">
        <f>+JURADO!B23</f>
        <v>ESTHER BARCENILLA</v>
      </c>
      <c r="Q39" s="27"/>
      <c r="R39" s="27"/>
      <c r="S39" s="27"/>
      <c r="T39" s="27"/>
      <c r="U39" s="28"/>
    </row>
    <row r="40" spans="1:3" ht="12.75">
      <c r="A40" s="4"/>
      <c r="B40" s="2"/>
      <c r="C40" s="3"/>
    </row>
    <row r="41" spans="1:3" ht="12.75">
      <c r="A41" s="4"/>
      <c r="B41" s="2"/>
      <c r="C41" s="3"/>
    </row>
    <row r="42" spans="1:3" ht="12.75">
      <c r="A42" s="4"/>
      <c r="B42" s="2"/>
      <c r="C42" s="3"/>
    </row>
    <row r="43" spans="1:3" ht="12.75">
      <c r="A43" s="4"/>
      <c r="B43" s="2"/>
      <c r="C43" s="3"/>
    </row>
    <row r="44" spans="1:3" ht="12.75">
      <c r="A44" s="4"/>
      <c r="B44" s="2"/>
      <c r="C44" s="3"/>
    </row>
    <row r="45" spans="1:3" ht="12.75">
      <c r="A45" s="4"/>
      <c r="B45" s="2"/>
      <c r="C45" s="3"/>
    </row>
    <row r="46" spans="1:3" ht="12.75">
      <c r="A46" s="4"/>
      <c r="B46" s="2"/>
      <c r="C46" s="3"/>
    </row>
    <row r="47" spans="1:3" ht="12.75">
      <c r="A47" s="4"/>
      <c r="B47" s="2"/>
      <c r="C47" s="3"/>
    </row>
    <row r="48" spans="1:3" ht="12.75">
      <c r="A48" s="4"/>
      <c r="B48" s="2"/>
      <c r="C48" s="3"/>
    </row>
    <row r="49" ht="15.75">
      <c r="A49" s="1"/>
    </row>
  </sheetData>
  <mergeCells count="9">
    <mergeCell ref="G39:H39"/>
    <mergeCell ref="A11:U11"/>
    <mergeCell ref="A12:U12"/>
    <mergeCell ref="G35:H35"/>
    <mergeCell ref="G37:H37"/>
    <mergeCell ref="H1:S1"/>
    <mergeCell ref="H2:S2"/>
    <mergeCell ref="E6:F6"/>
    <mergeCell ref="G8:J8"/>
  </mergeCells>
  <printOptions/>
  <pageMargins left="0.1968503937007874" right="0.1968503937007874" top="0.1968503937007874" bottom="0.1968503937007874" header="0" footer="0"/>
  <pageSetup horizontalDpi="600" verticalDpi="6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>
    <tabColor indexed="13"/>
  </sheetPr>
  <dimension ref="A1:V49"/>
  <sheetViews>
    <sheetView showGridLines="0" showZeros="0" zoomScale="75" zoomScaleNormal="75" workbookViewId="0" topLeftCell="A10">
      <selection activeCell="V11" sqref="V11"/>
    </sheetView>
  </sheetViews>
  <sheetFormatPr defaultColWidth="11.421875" defaultRowHeight="12.75"/>
  <cols>
    <col min="1" max="1" width="6.28125" style="0" customWidth="1"/>
    <col min="2" max="2" width="18.57421875" style="0" customWidth="1"/>
    <col min="3" max="3" width="10.421875" style="0" customWidth="1"/>
    <col min="4" max="16" width="5.8515625" style="0" customWidth="1"/>
    <col min="17" max="17" width="6.28125" style="0" customWidth="1"/>
    <col min="18" max="18" width="5.28125" style="0" customWidth="1"/>
    <col min="19" max="19" width="5.00390625" style="0" customWidth="1"/>
    <col min="20" max="20" width="3.8515625" style="0" customWidth="1"/>
    <col min="21" max="21" width="6.140625" style="0" customWidth="1"/>
    <col min="22" max="22" width="3.8515625" style="0" customWidth="1"/>
  </cols>
  <sheetData>
    <row r="1" spans="8:19" ht="23.25">
      <c r="H1" s="124" t="s">
        <v>30</v>
      </c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6:19" ht="23.25">
      <c r="F2" s="37"/>
      <c r="H2" s="125" t="s">
        <v>31</v>
      </c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4" ht="23.25">
      <c r="E4" s="50" t="s">
        <v>82</v>
      </c>
    </row>
    <row r="6" spans="5:16" ht="15">
      <c r="E6" s="122" t="s">
        <v>33</v>
      </c>
      <c r="F6" s="123"/>
      <c r="G6" s="47" t="str">
        <f>+JURADO!B5</f>
        <v>POLIDEPORTIVO TOLOSA</v>
      </c>
      <c r="H6" s="47"/>
      <c r="I6" s="47"/>
      <c r="J6" s="47"/>
      <c r="K6" s="47"/>
      <c r="L6" s="47"/>
      <c r="M6" s="47"/>
      <c r="N6" s="47"/>
      <c r="O6" s="47"/>
      <c r="P6" s="48"/>
    </row>
    <row r="8" spans="5:10" ht="15">
      <c r="E8" s="49" t="s">
        <v>32</v>
      </c>
      <c r="F8" s="48"/>
      <c r="G8" s="136" t="str">
        <f>+JURADO!B6</f>
        <v>28 DE MAYO 2006</v>
      </c>
      <c r="H8" s="137"/>
      <c r="I8" s="137"/>
      <c r="J8" s="138"/>
    </row>
    <row r="11" spans="1:21" ht="15.75">
      <c r="A11" s="132" t="s">
        <v>143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</row>
    <row r="12" spans="1:21" ht="15.75">
      <c r="A12" s="133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5"/>
    </row>
    <row r="13" spans="1:22" ht="12.75">
      <c r="A13" s="54" t="s">
        <v>0</v>
      </c>
      <c r="B13" s="52" t="s">
        <v>1</v>
      </c>
      <c r="C13" s="53" t="s">
        <v>2</v>
      </c>
      <c r="D13" s="38" t="s">
        <v>3</v>
      </c>
      <c r="E13" s="38" t="s">
        <v>4</v>
      </c>
      <c r="F13" s="38" t="s">
        <v>18</v>
      </c>
      <c r="G13" s="38" t="s">
        <v>5</v>
      </c>
      <c r="H13" s="38" t="s">
        <v>6</v>
      </c>
      <c r="I13" s="38" t="s">
        <v>43</v>
      </c>
      <c r="J13" s="38" t="s">
        <v>19</v>
      </c>
      <c r="K13" s="38" t="s">
        <v>7</v>
      </c>
      <c r="L13" s="38" t="s">
        <v>8</v>
      </c>
      <c r="M13" s="38" t="s">
        <v>9</v>
      </c>
      <c r="N13" s="38" t="s">
        <v>10</v>
      </c>
      <c r="O13" s="38" t="s">
        <v>11</v>
      </c>
      <c r="P13" s="38" t="s">
        <v>12</v>
      </c>
      <c r="Q13" s="38" t="s">
        <v>13</v>
      </c>
      <c r="R13" s="38" t="s">
        <v>14</v>
      </c>
      <c r="S13" s="38" t="s">
        <v>15</v>
      </c>
      <c r="T13" s="38" t="s">
        <v>16</v>
      </c>
      <c r="U13" s="38" t="s">
        <v>17</v>
      </c>
      <c r="V13" s="39" t="s">
        <v>49</v>
      </c>
    </row>
    <row r="14" spans="1:22" ht="12.75">
      <c r="A14" s="95">
        <v>7</v>
      </c>
      <c r="B14" s="63" t="s">
        <v>93</v>
      </c>
      <c r="C14" s="63" t="s">
        <v>52</v>
      </c>
      <c r="D14" s="51">
        <v>3.9</v>
      </c>
      <c r="E14" s="51">
        <v>3.7</v>
      </c>
      <c r="F14" s="51">
        <v>0</v>
      </c>
      <c r="G14" s="45">
        <f aca="true" t="shared" si="0" ref="G14:G31">(+D14+E14)/2</f>
        <v>3.8</v>
      </c>
      <c r="H14" s="51">
        <v>2.3</v>
      </c>
      <c r="I14" s="51">
        <v>2.2</v>
      </c>
      <c r="J14" s="51"/>
      <c r="K14" s="45">
        <f aca="true" t="shared" si="1" ref="K14:K31">(+H14+I14)/2</f>
        <v>2.25</v>
      </c>
      <c r="L14" s="45">
        <f aca="true" t="shared" si="2" ref="L14:L31">SUM(G14+K14)/2</f>
        <v>3.025</v>
      </c>
      <c r="M14" s="51">
        <v>2.9</v>
      </c>
      <c r="N14" s="51">
        <v>3.3</v>
      </c>
      <c r="O14" s="51"/>
      <c r="P14" s="45">
        <f aca="true" t="shared" si="3" ref="P14:P31">IF((10-((+M14+N14)/2))=10,0,10-((+M14+N14)/2))</f>
        <v>6.9</v>
      </c>
      <c r="Q14" s="45">
        <f aca="true" t="shared" si="4" ref="Q14:Q31">(+P14+L14)</f>
        <v>9.925</v>
      </c>
      <c r="R14" s="51"/>
      <c r="S14" s="51"/>
      <c r="T14" s="51"/>
      <c r="U14" s="46">
        <f aca="true" t="shared" si="5" ref="U14:U31">Q14+R14+S14+T14</f>
        <v>9.925</v>
      </c>
      <c r="V14" s="5">
        <f aca="true" t="shared" si="6" ref="V14:V28">RANK(U14,$U$14:$U$28)</f>
        <v>1</v>
      </c>
    </row>
    <row r="15" spans="1:22" ht="12.75">
      <c r="A15" s="95">
        <v>6</v>
      </c>
      <c r="B15" s="63" t="s">
        <v>100</v>
      </c>
      <c r="C15" s="63" t="s">
        <v>109</v>
      </c>
      <c r="D15" s="51">
        <v>2.9</v>
      </c>
      <c r="E15" s="51">
        <v>3.2</v>
      </c>
      <c r="F15" s="51"/>
      <c r="G15" s="45">
        <f t="shared" si="0"/>
        <v>3.05</v>
      </c>
      <c r="H15" s="51">
        <v>2.3</v>
      </c>
      <c r="I15" s="51">
        <v>2.2</v>
      </c>
      <c r="J15" s="51"/>
      <c r="K15" s="45">
        <f t="shared" si="1"/>
        <v>2.25</v>
      </c>
      <c r="L15" s="45">
        <f t="shared" si="2"/>
        <v>2.65</v>
      </c>
      <c r="M15" s="51">
        <v>3</v>
      </c>
      <c r="N15" s="51">
        <v>2.7</v>
      </c>
      <c r="O15" s="51"/>
      <c r="P15" s="45">
        <f t="shared" si="3"/>
        <v>7.15</v>
      </c>
      <c r="Q15" s="45">
        <f t="shared" si="4"/>
        <v>9.8</v>
      </c>
      <c r="R15" s="51"/>
      <c r="S15" s="51"/>
      <c r="T15" s="51"/>
      <c r="U15" s="46">
        <f t="shared" si="5"/>
        <v>9.8</v>
      </c>
      <c r="V15" s="5">
        <f t="shared" si="6"/>
        <v>2</v>
      </c>
    </row>
    <row r="16" spans="1:22" ht="12.75">
      <c r="A16" s="95">
        <v>4</v>
      </c>
      <c r="B16" s="63" t="s">
        <v>99</v>
      </c>
      <c r="C16" s="63" t="s">
        <v>52</v>
      </c>
      <c r="D16" s="51">
        <v>3.9</v>
      </c>
      <c r="E16" s="51">
        <v>3.5</v>
      </c>
      <c r="F16" s="51"/>
      <c r="G16" s="45">
        <f t="shared" si="0"/>
        <v>3.7</v>
      </c>
      <c r="H16" s="51">
        <v>2.7</v>
      </c>
      <c r="I16" s="51">
        <v>2.7</v>
      </c>
      <c r="J16" s="51"/>
      <c r="K16" s="45">
        <f t="shared" si="1"/>
        <v>2.7</v>
      </c>
      <c r="L16" s="45">
        <f t="shared" si="2"/>
        <v>3.2</v>
      </c>
      <c r="M16" s="51">
        <v>3.6</v>
      </c>
      <c r="N16" s="51">
        <v>3.4</v>
      </c>
      <c r="O16" s="51"/>
      <c r="P16" s="45">
        <f t="shared" si="3"/>
        <v>6.5</v>
      </c>
      <c r="Q16" s="45">
        <f t="shared" si="4"/>
        <v>9.7</v>
      </c>
      <c r="R16" s="51">
        <v>-0.2</v>
      </c>
      <c r="S16" s="51"/>
      <c r="T16" s="51"/>
      <c r="U16" s="46">
        <f t="shared" si="5"/>
        <v>9.5</v>
      </c>
      <c r="V16" s="5">
        <f t="shared" si="6"/>
        <v>3</v>
      </c>
    </row>
    <row r="17" spans="1:22" ht="12.75">
      <c r="A17" s="95">
        <v>9</v>
      </c>
      <c r="B17" s="63" t="s">
        <v>94</v>
      </c>
      <c r="C17" s="63" t="s">
        <v>107</v>
      </c>
      <c r="D17" s="51">
        <v>3.1</v>
      </c>
      <c r="E17" s="51">
        <v>3.3</v>
      </c>
      <c r="F17" s="51"/>
      <c r="G17" s="45">
        <f t="shared" si="0"/>
        <v>3.2</v>
      </c>
      <c r="H17" s="51">
        <v>1.8</v>
      </c>
      <c r="I17" s="51">
        <v>1.7</v>
      </c>
      <c r="J17" s="51"/>
      <c r="K17" s="45">
        <f t="shared" si="1"/>
        <v>1.75</v>
      </c>
      <c r="L17" s="45">
        <f t="shared" si="2"/>
        <v>2.475</v>
      </c>
      <c r="M17" s="51">
        <v>3.2</v>
      </c>
      <c r="N17" s="51">
        <v>2.8</v>
      </c>
      <c r="O17" s="51"/>
      <c r="P17" s="45">
        <f t="shared" si="3"/>
        <v>7</v>
      </c>
      <c r="Q17" s="45">
        <f t="shared" si="4"/>
        <v>9.475</v>
      </c>
      <c r="R17" s="51"/>
      <c r="S17" s="51"/>
      <c r="T17" s="51"/>
      <c r="U17" s="46">
        <f t="shared" si="5"/>
        <v>9.475</v>
      </c>
      <c r="V17" s="5">
        <f t="shared" si="6"/>
        <v>4</v>
      </c>
    </row>
    <row r="18" spans="1:22" ht="12.75">
      <c r="A18" s="95">
        <v>12</v>
      </c>
      <c r="B18" s="63" t="s">
        <v>103</v>
      </c>
      <c r="C18" s="63" t="s">
        <v>110</v>
      </c>
      <c r="D18" s="51">
        <v>3.5</v>
      </c>
      <c r="E18" s="51">
        <v>3.1</v>
      </c>
      <c r="F18" s="51"/>
      <c r="G18" s="45">
        <f t="shared" si="0"/>
        <v>3.3</v>
      </c>
      <c r="H18" s="51">
        <v>1.7</v>
      </c>
      <c r="I18" s="51">
        <v>1.5</v>
      </c>
      <c r="J18" s="51"/>
      <c r="K18" s="45">
        <f t="shared" si="1"/>
        <v>1.6</v>
      </c>
      <c r="L18" s="45">
        <f t="shared" si="2"/>
        <v>2.45</v>
      </c>
      <c r="M18" s="51">
        <v>3.3</v>
      </c>
      <c r="N18" s="51">
        <v>3</v>
      </c>
      <c r="O18" s="51"/>
      <c r="P18" s="45">
        <f t="shared" si="3"/>
        <v>6.85</v>
      </c>
      <c r="Q18" s="45">
        <f t="shared" si="4"/>
        <v>9.3</v>
      </c>
      <c r="R18" s="51"/>
      <c r="S18" s="51"/>
      <c r="T18" s="51"/>
      <c r="U18" s="46">
        <f t="shared" si="5"/>
        <v>9.3</v>
      </c>
      <c r="V18" s="5">
        <f t="shared" si="6"/>
        <v>5</v>
      </c>
    </row>
    <row r="19" spans="1:22" ht="12.75">
      <c r="A19" s="95">
        <v>3</v>
      </c>
      <c r="B19" s="63" t="s">
        <v>91</v>
      </c>
      <c r="C19" s="63" t="s">
        <v>105</v>
      </c>
      <c r="D19" s="51">
        <v>3.5</v>
      </c>
      <c r="E19" s="51">
        <v>3.3</v>
      </c>
      <c r="F19" s="51"/>
      <c r="G19" s="45">
        <f t="shared" si="0"/>
        <v>3.4</v>
      </c>
      <c r="H19" s="51">
        <v>2</v>
      </c>
      <c r="I19" s="51">
        <v>1.9</v>
      </c>
      <c r="J19" s="51"/>
      <c r="K19" s="45">
        <f t="shared" si="1"/>
        <v>1.95</v>
      </c>
      <c r="L19" s="45">
        <f t="shared" si="2"/>
        <v>2.675</v>
      </c>
      <c r="M19" s="51">
        <v>3.6</v>
      </c>
      <c r="N19" s="51">
        <v>3.3</v>
      </c>
      <c r="O19" s="51"/>
      <c r="P19" s="45">
        <f t="shared" si="3"/>
        <v>6.55</v>
      </c>
      <c r="Q19" s="45">
        <f t="shared" si="4"/>
        <v>9.225</v>
      </c>
      <c r="R19" s="51"/>
      <c r="S19" s="51"/>
      <c r="T19" s="51"/>
      <c r="U19" s="46">
        <f t="shared" si="5"/>
        <v>9.225</v>
      </c>
      <c r="V19" s="5">
        <f t="shared" si="6"/>
        <v>6</v>
      </c>
    </row>
    <row r="20" spans="1:22" ht="12.75">
      <c r="A20" s="95">
        <v>15</v>
      </c>
      <c r="B20" s="63" t="s">
        <v>97</v>
      </c>
      <c r="C20" s="63" t="s">
        <v>108</v>
      </c>
      <c r="D20" s="51">
        <v>3.4</v>
      </c>
      <c r="E20" s="51">
        <v>3.8</v>
      </c>
      <c r="F20" s="51"/>
      <c r="G20" s="45">
        <f t="shared" si="0"/>
        <v>3.5999999999999996</v>
      </c>
      <c r="H20" s="51">
        <v>1.8</v>
      </c>
      <c r="I20" s="51">
        <v>2.1</v>
      </c>
      <c r="J20" s="51"/>
      <c r="K20" s="45">
        <f t="shared" si="1"/>
        <v>1.9500000000000002</v>
      </c>
      <c r="L20" s="45">
        <f t="shared" si="2"/>
        <v>2.775</v>
      </c>
      <c r="M20" s="51">
        <v>3.8</v>
      </c>
      <c r="N20" s="51">
        <v>3.4</v>
      </c>
      <c r="O20" s="51"/>
      <c r="P20" s="45">
        <f t="shared" si="3"/>
        <v>6.4</v>
      </c>
      <c r="Q20" s="45">
        <f t="shared" si="4"/>
        <v>9.175</v>
      </c>
      <c r="R20" s="51"/>
      <c r="S20" s="51"/>
      <c r="T20" s="51"/>
      <c r="U20" s="46">
        <f t="shared" si="5"/>
        <v>9.175</v>
      </c>
      <c r="V20" s="5">
        <f t="shared" si="6"/>
        <v>7</v>
      </c>
    </row>
    <row r="21" spans="1:22" ht="12.75">
      <c r="A21" s="95">
        <v>13</v>
      </c>
      <c r="B21" s="63" t="s">
        <v>96</v>
      </c>
      <c r="C21" s="63" t="s">
        <v>52</v>
      </c>
      <c r="D21" s="51">
        <v>3.5</v>
      </c>
      <c r="E21" s="51">
        <v>3.2</v>
      </c>
      <c r="F21" s="51"/>
      <c r="G21" s="45">
        <f t="shared" si="0"/>
        <v>3.35</v>
      </c>
      <c r="H21" s="51">
        <v>2</v>
      </c>
      <c r="I21" s="51">
        <v>1.7</v>
      </c>
      <c r="J21" s="51"/>
      <c r="K21" s="45">
        <f t="shared" si="1"/>
        <v>1.85</v>
      </c>
      <c r="L21" s="45">
        <f t="shared" si="2"/>
        <v>2.6</v>
      </c>
      <c r="M21" s="51">
        <v>3.4</v>
      </c>
      <c r="N21" s="51">
        <v>3.7</v>
      </c>
      <c r="O21" s="51"/>
      <c r="P21" s="45">
        <f t="shared" si="3"/>
        <v>6.45</v>
      </c>
      <c r="Q21" s="45">
        <f t="shared" si="4"/>
        <v>9.05</v>
      </c>
      <c r="R21" s="51"/>
      <c r="S21" s="51"/>
      <c r="T21" s="51"/>
      <c r="U21" s="46">
        <f t="shared" si="5"/>
        <v>9.05</v>
      </c>
      <c r="V21" s="5">
        <f t="shared" si="6"/>
        <v>8</v>
      </c>
    </row>
    <row r="22" spans="1:22" ht="12.75">
      <c r="A22" s="95">
        <v>1</v>
      </c>
      <c r="B22" s="63" t="s">
        <v>90</v>
      </c>
      <c r="C22" s="63" t="s">
        <v>54</v>
      </c>
      <c r="D22" s="51">
        <v>3.2</v>
      </c>
      <c r="E22" s="51">
        <v>3.1</v>
      </c>
      <c r="F22" s="51"/>
      <c r="G22" s="45">
        <f t="shared" si="0"/>
        <v>3.1500000000000004</v>
      </c>
      <c r="H22" s="51">
        <v>1.4</v>
      </c>
      <c r="I22" s="51">
        <v>1</v>
      </c>
      <c r="J22" s="51"/>
      <c r="K22" s="45">
        <f t="shared" si="1"/>
        <v>1.2</v>
      </c>
      <c r="L22" s="45">
        <f t="shared" si="2"/>
        <v>2.1750000000000003</v>
      </c>
      <c r="M22" s="51">
        <v>3.1</v>
      </c>
      <c r="N22" s="51">
        <v>3.2</v>
      </c>
      <c r="O22" s="51"/>
      <c r="P22" s="45">
        <f t="shared" si="3"/>
        <v>6.85</v>
      </c>
      <c r="Q22" s="45">
        <f t="shared" si="4"/>
        <v>9.025</v>
      </c>
      <c r="R22" s="51"/>
      <c r="S22" s="51"/>
      <c r="T22" s="51"/>
      <c r="U22" s="46">
        <f t="shared" si="5"/>
        <v>9.025</v>
      </c>
      <c r="V22" s="5">
        <f>RANK(U22,$U$14:$U$28)</f>
        <v>9</v>
      </c>
    </row>
    <row r="23" spans="1:22" ht="12.75">
      <c r="A23" s="95">
        <v>10</v>
      </c>
      <c r="B23" s="63" t="s">
        <v>102</v>
      </c>
      <c r="C23" s="63" t="s">
        <v>54</v>
      </c>
      <c r="D23" s="51">
        <v>3.3</v>
      </c>
      <c r="E23" s="51">
        <v>3.3</v>
      </c>
      <c r="F23" s="51"/>
      <c r="G23" s="45">
        <f t="shared" si="0"/>
        <v>3.3</v>
      </c>
      <c r="H23" s="51">
        <v>1.3</v>
      </c>
      <c r="I23" s="51">
        <v>1</v>
      </c>
      <c r="J23" s="51"/>
      <c r="K23" s="45">
        <f t="shared" si="1"/>
        <v>1.15</v>
      </c>
      <c r="L23" s="45">
        <f t="shared" si="2"/>
        <v>2.2249999999999996</v>
      </c>
      <c r="M23" s="51">
        <v>3.2</v>
      </c>
      <c r="N23" s="51">
        <v>3.6</v>
      </c>
      <c r="O23" s="51"/>
      <c r="P23" s="45">
        <f t="shared" si="3"/>
        <v>6.6</v>
      </c>
      <c r="Q23" s="45">
        <f t="shared" si="4"/>
        <v>8.825</v>
      </c>
      <c r="R23" s="51"/>
      <c r="S23" s="51"/>
      <c r="T23" s="51"/>
      <c r="U23" s="46">
        <f t="shared" si="5"/>
        <v>8.825</v>
      </c>
      <c r="V23" s="5">
        <f t="shared" si="6"/>
        <v>10</v>
      </c>
    </row>
    <row r="24" spans="1:22" ht="12.75">
      <c r="A24" s="95">
        <v>5</v>
      </c>
      <c r="B24" s="63" t="s">
        <v>92</v>
      </c>
      <c r="C24" s="63" t="s">
        <v>106</v>
      </c>
      <c r="D24" s="51">
        <v>2.3</v>
      </c>
      <c r="E24" s="51">
        <v>2</v>
      </c>
      <c r="F24" s="51"/>
      <c r="G24" s="45">
        <f t="shared" si="0"/>
        <v>2.15</v>
      </c>
      <c r="H24" s="51">
        <v>0.2</v>
      </c>
      <c r="I24" s="51">
        <v>0.2</v>
      </c>
      <c r="J24" s="51"/>
      <c r="K24" s="45">
        <f t="shared" si="1"/>
        <v>0.2</v>
      </c>
      <c r="L24" s="45">
        <f t="shared" si="2"/>
        <v>1.175</v>
      </c>
      <c r="M24" s="51">
        <v>5.6</v>
      </c>
      <c r="N24" s="51">
        <v>5.4</v>
      </c>
      <c r="O24" s="51"/>
      <c r="P24" s="45">
        <f t="shared" si="3"/>
        <v>4.5</v>
      </c>
      <c r="Q24" s="45">
        <f t="shared" si="4"/>
        <v>5.675</v>
      </c>
      <c r="R24" s="51"/>
      <c r="S24" s="51"/>
      <c r="T24" s="51"/>
      <c r="U24" s="46">
        <f t="shared" si="5"/>
        <v>5.675</v>
      </c>
      <c r="V24" s="5">
        <f t="shared" si="6"/>
        <v>11</v>
      </c>
    </row>
    <row r="25" spans="1:22" ht="12.75">
      <c r="A25" s="95">
        <v>11</v>
      </c>
      <c r="B25" s="63" t="s">
        <v>95</v>
      </c>
      <c r="C25" s="63" t="s">
        <v>106</v>
      </c>
      <c r="D25" s="51">
        <v>2.2</v>
      </c>
      <c r="E25" s="51">
        <v>2.1</v>
      </c>
      <c r="F25" s="51"/>
      <c r="G25" s="45">
        <f t="shared" si="0"/>
        <v>2.1500000000000004</v>
      </c>
      <c r="H25" s="51">
        <v>0.7</v>
      </c>
      <c r="I25" s="51">
        <v>0.5</v>
      </c>
      <c r="J25" s="51"/>
      <c r="K25" s="45">
        <f t="shared" si="1"/>
        <v>0.6</v>
      </c>
      <c r="L25" s="45">
        <f t="shared" si="2"/>
        <v>1.3750000000000002</v>
      </c>
      <c r="M25" s="51">
        <v>6.8</v>
      </c>
      <c r="N25" s="51">
        <v>6.4</v>
      </c>
      <c r="O25" s="51"/>
      <c r="P25" s="45">
        <f t="shared" si="3"/>
        <v>3.4000000000000004</v>
      </c>
      <c r="Q25" s="45">
        <f t="shared" si="4"/>
        <v>4.775</v>
      </c>
      <c r="R25" s="51"/>
      <c r="S25" s="51"/>
      <c r="T25" s="51"/>
      <c r="U25" s="46">
        <f t="shared" si="5"/>
        <v>4.775</v>
      </c>
      <c r="V25" s="5">
        <f t="shared" si="6"/>
        <v>12</v>
      </c>
    </row>
    <row r="26" spans="1:22" ht="12.75">
      <c r="A26" s="95">
        <v>14</v>
      </c>
      <c r="B26" s="63" t="s">
        <v>104</v>
      </c>
      <c r="C26" s="63" t="s">
        <v>56</v>
      </c>
      <c r="D26" s="51">
        <v>2</v>
      </c>
      <c r="E26" s="51">
        <v>1.8</v>
      </c>
      <c r="F26" s="51"/>
      <c r="G26" s="45">
        <f t="shared" si="0"/>
        <v>1.9</v>
      </c>
      <c r="H26" s="51">
        <v>0.2</v>
      </c>
      <c r="I26" s="51">
        <v>0.2</v>
      </c>
      <c r="J26" s="51"/>
      <c r="K26" s="45">
        <f t="shared" si="1"/>
        <v>0.2</v>
      </c>
      <c r="L26" s="45">
        <f t="shared" si="2"/>
        <v>1.05</v>
      </c>
      <c r="M26" s="51">
        <v>6.3</v>
      </c>
      <c r="N26" s="51">
        <v>6.1</v>
      </c>
      <c r="O26" s="51"/>
      <c r="P26" s="45">
        <f t="shared" si="3"/>
        <v>3.8000000000000007</v>
      </c>
      <c r="Q26" s="45">
        <f t="shared" si="4"/>
        <v>4.8500000000000005</v>
      </c>
      <c r="R26" s="51"/>
      <c r="S26" s="51">
        <v>-0.5</v>
      </c>
      <c r="T26" s="51"/>
      <c r="U26" s="46">
        <f t="shared" si="5"/>
        <v>4.3500000000000005</v>
      </c>
      <c r="V26" s="5">
        <f t="shared" si="6"/>
        <v>13</v>
      </c>
    </row>
    <row r="27" spans="1:22" ht="12.75">
      <c r="A27" s="95">
        <v>8</v>
      </c>
      <c r="B27" s="63" t="s">
        <v>101</v>
      </c>
      <c r="C27" s="63" t="s">
        <v>56</v>
      </c>
      <c r="D27" s="51">
        <v>1.9</v>
      </c>
      <c r="E27" s="51">
        <v>1.6</v>
      </c>
      <c r="F27" s="51"/>
      <c r="G27" s="45">
        <f t="shared" si="0"/>
        <v>1.75</v>
      </c>
      <c r="H27" s="51">
        <v>0.1</v>
      </c>
      <c r="I27" s="51">
        <v>0.1</v>
      </c>
      <c r="J27" s="51"/>
      <c r="K27" s="45">
        <f t="shared" si="1"/>
        <v>0.1</v>
      </c>
      <c r="L27" s="45">
        <f t="shared" si="2"/>
        <v>0.925</v>
      </c>
      <c r="M27" s="51">
        <v>6.2</v>
      </c>
      <c r="N27" s="51">
        <v>6.3</v>
      </c>
      <c r="O27" s="51"/>
      <c r="P27" s="45">
        <f t="shared" si="3"/>
        <v>3.75</v>
      </c>
      <c r="Q27" s="45">
        <f t="shared" si="4"/>
        <v>4.675</v>
      </c>
      <c r="R27" s="51"/>
      <c r="S27" s="51">
        <v>-0.5</v>
      </c>
      <c r="T27" s="51"/>
      <c r="U27" s="46">
        <f t="shared" si="5"/>
        <v>4.175</v>
      </c>
      <c r="V27" s="5">
        <f t="shared" si="6"/>
        <v>14</v>
      </c>
    </row>
    <row r="28" spans="1:22" ht="12.75">
      <c r="A28" s="95">
        <v>2</v>
      </c>
      <c r="B28" s="63" t="s">
        <v>98</v>
      </c>
      <c r="C28" s="63" t="s">
        <v>56</v>
      </c>
      <c r="D28" s="51">
        <v>1.7</v>
      </c>
      <c r="E28" s="51">
        <v>1.4</v>
      </c>
      <c r="F28" s="51"/>
      <c r="G28" s="45">
        <f t="shared" si="0"/>
        <v>1.5499999999999998</v>
      </c>
      <c r="H28" s="51">
        <v>0.2</v>
      </c>
      <c r="I28" s="51">
        <v>0.2</v>
      </c>
      <c r="J28" s="51"/>
      <c r="K28" s="45">
        <f t="shared" si="1"/>
        <v>0.2</v>
      </c>
      <c r="L28" s="45">
        <f t="shared" si="2"/>
        <v>0.8749999999999999</v>
      </c>
      <c r="M28" s="51">
        <v>7</v>
      </c>
      <c r="N28" s="51">
        <v>7</v>
      </c>
      <c r="O28" s="51"/>
      <c r="P28" s="45">
        <f t="shared" si="3"/>
        <v>3</v>
      </c>
      <c r="Q28" s="45">
        <f t="shared" si="4"/>
        <v>3.875</v>
      </c>
      <c r="R28" s="51"/>
      <c r="S28" s="51">
        <v>-0.5</v>
      </c>
      <c r="T28" s="51"/>
      <c r="U28" s="46">
        <f t="shared" si="5"/>
        <v>3.375</v>
      </c>
      <c r="V28" s="5">
        <f t="shared" si="6"/>
        <v>15</v>
      </c>
    </row>
    <row r="29" spans="1:22" ht="12.75">
      <c r="A29" s="29"/>
      <c r="B29" s="30"/>
      <c r="C29" s="29"/>
      <c r="D29" s="51"/>
      <c r="E29" s="51"/>
      <c r="F29" s="51"/>
      <c r="G29" s="45">
        <f t="shared" si="0"/>
        <v>0</v>
      </c>
      <c r="H29" s="51"/>
      <c r="I29" s="51"/>
      <c r="J29" s="51"/>
      <c r="K29" s="45">
        <f t="shared" si="1"/>
        <v>0</v>
      </c>
      <c r="L29" s="45">
        <f t="shared" si="2"/>
        <v>0</v>
      </c>
      <c r="M29" s="51"/>
      <c r="N29" s="51"/>
      <c r="O29" s="51"/>
      <c r="P29" s="45">
        <f t="shared" si="3"/>
        <v>0</v>
      </c>
      <c r="Q29" s="45">
        <f t="shared" si="4"/>
        <v>0</v>
      </c>
      <c r="R29" s="51"/>
      <c r="S29" s="51"/>
      <c r="T29" s="51"/>
      <c r="U29" s="46">
        <f t="shared" si="5"/>
        <v>0</v>
      </c>
      <c r="V29" s="5"/>
    </row>
    <row r="30" spans="1:22" ht="12.75">
      <c r="A30" s="29"/>
      <c r="B30" s="30"/>
      <c r="C30" s="29"/>
      <c r="D30" s="51"/>
      <c r="E30" s="51"/>
      <c r="F30" s="51"/>
      <c r="G30" s="45">
        <f t="shared" si="0"/>
        <v>0</v>
      </c>
      <c r="H30" s="51"/>
      <c r="I30" s="51"/>
      <c r="J30" s="51"/>
      <c r="K30" s="45">
        <f t="shared" si="1"/>
        <v>0</v>
      </c>
      <c r="L30" s="45">
        <f t="shared" si="2"/>
        <v>0</v>
      </c>
      <c r="M30" s="51"/>
      <c r="N30" s="51"/>
      <c r="O30" s="51"/>
      <c r="P30" s="45">
        <f t="shared" si="3"/>
        <v>0</v>
      </c>
      <c r="Q30" s="45">
        <f t="shared" si="4"/>
        <v>0</v>
      </c>
      <c r="R30" s="51"/>
      <c r="S30" s="51"/>
      <c r="T30" s="51"/>
      <c r="U30" s="46">
        <f t="shared" si="5"/>
        <v>0</v>
      </c>
      <c r="V30" s="5"/>
    </row>
    <row r="31" spans="1:22" ht="12.75">
      <c r="A31" s="29"/>
      <c r="B31" s="30"/>
      <c r="C31" s="29"/>
      <c r="D31" s="51"/>
      <c r="E31" s="51"/>
      <c r="F31" s="51"/>
      <c r="G31" s="45">
        <f t="shared" si="0"/>
        <v>0</v>
      </c>
      <c r="H31" s="51"/>
      <c r="I31" s="51"/>
      <c r="J31" s="51"/>
      <c r="K31" s="45">
        <f t="shared" si="1"/>
        <v>0</v>
      </c>
      <c r="L31" s="45">
        <f t="shared" si="2"/>
        <v>0</v>
      </c>
      <c r="M31" s="51"/>
      <c r="N31" s="51"/>
      <c r="O31" s="51"/>
      <c r="P31" s="45">
        <f t="shared" si="3"/>
        <v>0</v>
      </c>
      <c r="Q31" s="45">
        <f t="shared" si="4"/>
        <v>0</v>
      </c>
      <c r="R31" s="51"/>
      <c r="S31" s="51"/>
      <c r="T31" s="51"/>
      <c r="U31" s="46">
        <f t="shared" si="5"/>
        <v>0</v>
      </c>
      <c r="V31" s="5"/>
    </row>
    <row r="32" spans="1:21" ht="12.75">
      <c r="A32" s="4"/>
      <c r="B32" s="2"/>
      <c r="C32" s="3"/>
      <c r="D32" s="6"/>
      <c r="E32" s="6"/>
      <c r="F32" s="6"/>
      <c r="G32" s="7"/>
      <c r="H32" s="6"/>
      <c r="I32" s="6"/>
      <c r="J32" s="6"/>
      <c r="K32" s="7"/>
      <c r="L32" s="7"/>
      <c r="M32" s="6"/>
      <c r="N32" s="6"/>
      <c r="O32" s="6"/>
      <c r="P32" s="7"/>
      <c r="Q32" s="7"/>
      <c r="R32" s="8"/>
      <c r="S32" s="8"/>
      <c r="T32" s="8"/>
      <c r="U32" s="9"/>
    </row>
    <row r="33" spans="1:21" ht="12.75">
      <c r="A33" s="4"/>
      <c r="B33" s="2"/>
      <c r="C33" s="3"/>
      <c r="D33" s="6"/>
      <c r="E33" s="6"/>
      <c r="F33" s="6"/>
      <c r="G33" s="7"/>
      <c r="H33" s="6"/>
      <c r="I33" s="6"/>
      <c r="J33" s="6"/>
      <c r="K33" s="7"/>
      <c r="L33" s="7"/>
      <c r="M33" s="6"/>
      <c r="N33" s="6"/>
      <c r="O33" s="6"/>
      <c r="P33" s="7"/>
      <c r="Q33" s="7"/>
      <c r="R33" s="8"/>
      <c r="S33" s="8"/>
      <c r="T33" s="8"/>
      <c r="U33" s="9"/>
    </row>
    <row r="34" spans="1:21" ht="12.75">
      <c r="A34" s="44" t="s">
        <v>68</v>
      </c>
      <c r="B34" s="22"/>
      <c r="C34" s="10"/>
      <c r="D34" s="11"/>
      <c r="E34" s="11" t="s">
        <v>44</v>
      </c>
      <c r="F34" s="11"/>
      <c r="G34" s="12"/>
      <c r="H34" s="11"/>
      <c r="I34" s="11"/>
      <c r="J34" s="11"/>
      <c r="K34" s="12"/>
      <c r="L34" s="35" t="s">
        <v>44</v>
      </c>
      <c r="M34" s="11"/>
      <c r="N34" s="11"/>
      <c r="O34" s="11"/>
      <c r="P34" s="12"/>
      <c r="Q34" s="12"/>
      <c r="R34" s="13"/>
      <c r="S34" s="13"/>
      <c r="T34" s="13" t="s">
        <v>44</v>
      </c>
      <c r="U34" s="23"/>
    </row>
    <row r="35" spans="1:21" ht="12.75">
      <c r="A35" s="24"/>
      <c r="B35" s="33" t="s">
        <v>34</v>
      </c>
      <c r="C35" s="32">
        <f>+JURADO!B13</f>
        <v>0</v>
      </c>
      <c r="D35" s="20"/>
      <c r="E35" s="36"/>
      <c r="F35" s="6"/>
      <c r="G35" s="116" t="s">
        <v>40</v>
      </c>
      <c r="H35" s="116"/>
      <c r="I35" s="31">
        <f>+JURADO!B17</f>
        <v>0</v>
      </c>
      <c r="J35" s="31"/>
      <c r="K35" s="6"/>
      <c r="L35" s="16"/>
      <c r="M35" s="14"/>
      <c r="N35" s="34" t="s">
        <v>37</v>
      </c>
      <c r="O35" s="6"/>
      <c r="P35" s="7">
        <f>+JURADO!B21</f>
        <v>0</v>
      </c>
      <c r="Q35" s="7"/>
      <c r="R35" s="7"/>
      <c r="S35" s="7"/>
      <c r="T35" s="18"/>
      <c r="U35" s="25"/>
    </row>
    <row r="36" spans="1:21" ht="17.25" customHeight="1">
      <c r="A36" s="24"/>
      <c r="B36" s="14"/>
      <c r="C36" s="14"/>
      <c r="D36" s="20"/>
      <c r="E36" s="20"/>
      <c r="F36" s="6"/>
      <c r="G36" s="14"/>
      <c r="H36" s="14"/>
      <c r="I36" s="14"/>
      <c r="J36" s="14"/>
      <c r="K36" s="6"/>
      <c r="L36" s="6"/>
      <c r="M36" s="14"/>
      <c r="N36" s="14"/>
      <c r="O36" s="14"/>
      <c r="P36" s="14"/>
      <c r="Q36" s="7"/>
      <c r="R36" s="7"/>
      <c r="S36" s="7"/>
      <c r="T36" s="8"/>
      <c r="U36" s="25"/>
    </row>
    <row r="37" spans="1:21" ht="12.75">
      <c r="A37" s="24"/>
      <c r="B37" s="33" t="s">
        <v>35</v>
      </c>
      <c r="C37" s="32" t="str">
        <f>+JURADO!B14</f>
        <v>ESPE RODRIGUEZ</v>
      </c>
      <c r="D37" s="20"/>
      <c r="E37" s="36"/>
      <c r="F37" s="6"/>
      <c r="G37" s="116" t="s">
        <v>41</v>
      </c>
      <c r="H37" s="116"/>
      <c r="I37" s="31" t="str">
        <f>+JURADO!B18</f>
        <v>SONIA GARCIA</v>
      </c>
      <c r="J37" s="31"/>
      <c r="K37" s="6"/>
      <c r="L37" s="16"/>
      <c r="M37" s="14"/>
      <c r="N37" s="34" t="s">
        <v>38</v>
      </c>
      <c r="O37" s="6"/>
      <c r="P37" s="7" t="str">
        <f>+JURADO!B22</f>
        <v>JUDIT TORRALBA</v>
      </c>
      <c r="Q37" s="7"/>
      <c r="R37" s="7"/>
      <c r="S37" s="7"/>
      <c r="T37" s="18"/>
      <c r="U37" s="25"/>
    </row>
    <row r="38" spans="1:21" ht="12.75">
      <c r="A38" s="26"/>
      <c r="B38" s="21"/>
      <c r="C38" s="19"/>
      <c r="D38" s="6"/>
      <c r="E38" s="6"/>
      <c r="F38" s="6"/>
      <c r="G38" s="7"/>
      <c r="H38" s="6"/>
      <c r="I38" s="6"/>
      <c r="J38" s="6"/>
      <c r="K38" s="7"/>
      <c r="L38" s="7"/>
      <c r="M38" s="6"/>
      <c r="N38" s="6"/>
      <c r="O38" s="6"/>
      <c r="P38" s="7"/>
      <c r="Q38" s="7"/>
      <c r="R38" s="8"/>
      <c r="S38" s="8"/>
      <c r="T38" s="8"/>
      <c r="U38" s="25"/>
    </row>
    <row r="39" spans="1:21" ht="20.25" customHeight="1">
      <c r="A39" s="15"/>
      <c r="B39" s="40" t="s">
        <v>36</v>
      </c>
      <c r="C39" s="41" t="str">
        <f>+JURADO!B15</f>
        <v>ANA MARI MARTIN</v>
      </c>
      <c r="D39" s="27"/>
      <c r="E39" s="27"/>
      <c r="F39" s="27"/>
      <c r="G39" s="117" t="s">
        <v>42</v>
      </c>
      <c r="H39" s="117"/>
      <c r="I39" s="42" t="str">
        <f>+JURADO!B19</f>
        <v>VISI GUTIERREZ</v>
      </c>
      <c r="J39" s="42"/>
      <c r="K39" s="27"/>
      <c r="L39" s="27"/>
      <c r="M39" s="27"/>
      <c r="N39" s="43" t="s">
        <v>39</v>
      </c>
      <c r="O39" s="16"/>
      <c r="P39" s="17" t="str">
        <f>+JURADO!B23</f>
        <v>ESTHER BARCENILLA</v>
      </c>
      <c r="Q39" s="27"/>
      <c r="R39" s="27"/>
      <c r="S39" s="27"/>
      <c r="T39" s="27"/>
      <c r="U39" s="28"/>
    </row>
    <row r="40" spans="1:3" ht="12.75">
      <c r="A40" s="4"/>
      <c r="B40" s="2"/>
      <c r="C40" s="3"/>
    </row>
    <row r="41" spans="1:3" ht="12.75">
      <c r="A41" s="4"/>
      <c r="B41" s="2"/>
      <c r="C41" s="3"/>
    </row>
    <row r="42" spans="1:3" ht="12.75">
      <c r="A42" s="4"/>
      <c r="B42" s="2"/>
      <c r="C42" s="3"/>
    </row>
    <row r="43" spans="1:3" ht="12.75">
      <c r="A43" s="4"/>
      <c r="B43" s="2"/>
      <c r="C43" s="3"/>
    </row>
    <row r="44" spans="1:3" ht="12.75">
      <c r="A44" s="4"/>
      <c r="B44" s="2"/>
      <c r="C44" s="3"/>
    </row>
    <row r="45" spans="1:3" ht="12.75">
      <c r="A45" s="4"/>
      <c r="B45" s="2"/>
      <c r="C45" s="3"/>
    </row>
    <row r="46" spans="1:3" ht="12.75">
      <c r="A46" s="4"/>
      <c r="B46" s="2"/>
      <c r="C46" s="3"/>
    </row>
    <row r="47" spans="1:3" ht="12.75">
      <c r="A47" s="4"/>
      <c r="B47" s="2"/>
      <c r="C47" s="3"/>
    </row>
    <row r="48" spans="1:3" ht="12.75">
      <c r="A48" s="4"/>
      <c r="B48" s="2"/>
      <c r="C48" s="3"/>
    </row>
    <row r="49" ht="15.75">
      <c r="A49" s="1"/>
    </row>
  </sheetData>
  <mergeCells count="9">
    <mergeCell ref="H1:S1"/>
    <mergeCell ref="H2:S2"/>
    <mergeCell ref="E6:F6"/>
    <mergeCell ref="G8:J8"/>
    <mergeCell ref="G39:H39"/>
    <mergeCell ref="A11:U11"/>
    <mergeCell ref="A12:U12"/>
    <mergeCell ref="G35:H35"/>
    <mergeCell ref="G37:H37"/>
  </mergeCells>
  <printOptions/>
  <pageMargins left="0.1968503937007874" right="0.1968503937007874" top="0.3937007874015748" bottom="0.3937007874015748" header="0" footer="0"/>
  <pageSetup horizontalDpi="600" verticalDpi="600" orientation="landscape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tabColor indexed="48"/>
  </sheetPr>
  <dimension ref="A1:V49"/>
  <sheetViews>
    <sheetView showGridLines="0" showZeros="0" zoomScale="75" zoomScaleNormal="75" workbookViewId="0" topLeftCell="A11">
      <selection activeCell="V11" sqref="V11"/>
    </sheetView>
  </sheetViews>
  <sheetFormatPr defaultColWidth="11.421875" defaultRowHeight="12.75"/>
  <cols>
    <col min="1" max="1" width="6.28125" style="0" customWidth="1"/>
    <col min="2" max="2" width="18.57421875" style="0" customWidth="1"/>
    <col min="3" max="3" width="10.421875" style="0" customWidth="1"/>
    <col min="4" max="16" width="5.8515625" style="0" customWidth="1"/>
    <col min="17" max="17" width="7.28125" style="0" customWidth="1"/>
    <col min="18" max="18" width="5.28125" style="0" customWidth="1"/>
    <col min="19" max="19" width="4.7109375" style="0" customWidth="1"/>
    <col min="20" max="20" width="4.28125" style="0" customWidth="1"/>
    <col min="21" max="21" width="6.57421875" style="0" customWidth="1"/>
    <col min="22" max="22" width="5.7109375" style="0" customWidth="1"/>
  </cols>
  <sheetData>
    <row r="1" spans="8:19" ht="23.25">
      <c r="H1" s="124" t="s">
        <v>30</v>
      </c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6:19" ht="23.25">
      <c r="F2" s="37"/>
      <c r="H2" s="125" t="s">
        <v>31</v>
      </c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4" ht="23.25">
      <c r="E4" s="50" t="s">
        <v>82</v>
      </c>
    </row>
    <row r="6" spans="5:16" ht="15">
      <c r="E6" s="122" t="s">
        <v>33</v>
      </c>
      <c r="F6" s="123"/>
      <c r="G6" s="47" t="str">
        <f>+JURADO!B5</f>
        <v>POLIDEPORTIVO TOLOSA</v>
      </c>
      <c r="H6" s="47"/>
      <c r="I6" s="47"/>
      <c r="J6" s="47"/>
      <c r="K6" s="47"/>
      <c r="L6" s="47"/>
      <c r="M6" s="47"/>
      <c r="N6" s="47"/>
      <c r="O6" s="47"/>
      <c r="P6" s="48"/>
    </row>
    <row r="8" spans="5:10" ht="15">
      <c r="E8" s="49" t="s">
        <v>32</v>
      </c>
      <c r="F8" s="48"/>
      <c r="G8" s="136" t="str">
        <f>+JURADO!B6</f>
        <v>28 DE MAYO 2006</v>
      </c>
      <c r="H8" s="137"/>
      <c r="I8" s="137"/>
      <c r="J8" s="138"/>
    </row>
    <row r="11" spans="1:21" ht="15.75">
      <c r="A11" s="132" t="s">
        <v>144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</row>
    <row r="12" spans="1:21" ht="15.75">
      <c r="A12" s="133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5"/>
    </row>
    <row r="13" spans="1:22" ht="12.75">
      <c r="A13" s="54" t="s">
        <v>0</v>
      </c>
      <c r="B13" s="52" t="s">
        <v>1</v>
      </c>
      <c r="C13" s="53" t="s">
        <v>2</v>
      </c>
      <c r="D13" s="38" t="s">
        <v>3</v>
      </c>
      <c r="E13" s="38" t="s">
        <v>4</v>
      </c>
      <c r="F13" s="38" t="s">
        <v>18</v>
      </c>
      <c r="G13" s="38" t="s">
        <v>5</v>
      </c>
      <c r="H13" s="38" t="s">
        <v>6</v>
      </c>
      <c r="I13" s="38" t="s">
        <v>43</v>
      </c>
      <c r="J13" s="38" t="s">
        <v>19</v>
      </c>
      <c r="K13" s="38" t="s">
        <v>7</v>
      </c>
      <c r="L13" s="38" t="s">
        <v>8</v>
      </c>
      <c r="M13" s="38" t="s">
        <v>9</v>
      </c>
      <c r="N13" s="38" t="s">
        <v>10</v>
      </c>
      <c r="O13" s="38" t="s">
        <v>11</v>
      </c>
      <c r="P13" s="38" t="s">
        <v>12</v>
      </c>
      <c r="Q13" s="38" t="s">
        <v>13</v>
      </c>
      <c r="R13" s="38" t="s">
        <v>14</v>
      </c>
      <c r="S13" s="38" t="s">
        <v>15</v>
      </c>
      <c r="T13" s="38" t="s">
        <v>16</v>
      </c>
      <c r="U13" s="38" t="s">
        <v>17</v>
      </c>
      <c r="V13" s="39" t="s">
        <v>45</v>
      </c>
    </row>
    <row r="14" spans="1:22" ht="12.75">
      <c r="A14" s="99">
        <v>14</v>
      </c>
      <c r="B14" s="5" t="s">
        <v>127</v>
      </c>
      <c r="C14" s="5" t="s">
        <v>54</v>
      </c>
      <c r="D14" s="51">
        <v>7.4</v>
      </c>
      <c r="E14" s="51">
        <v>7.5</v>
      </c>
      <c r="F14" s="51"/>
      <c r="G14" s="45">
        <f aca="true" t="shared" si="0" ref="G14:G31">(+D14+E14)/2</f>
        <v>7.45</v>
      </c>
      <c r="H14" s="51">
        <v>3</v>
      </c>
      <c r="I14" s="51">
        <v>2.7</v>
      </c>
      <c r="J14" s="51"/>
      <c r="K14" s="45">
        <f aca="true" t="shared" si="1" ref="K14:K31">(+H14+I14)/2</f>
        <v>2.85</v>
      </c>
      <c r="L14" s="45">
        <f aca="true" t="shared" si="2" ref="L14:L31">SUM(G14+K14)/2</f>
        <v>5.15</v>
      </c>
      <c r="M14" s="51">
        <v>2.7</v>
      </c>
      <c r="N14" s="51">
        <v>3.1</v>
      </c>
      <c r="O14" s="51"/>
      <c r="P14" s="45">
        <f aca="true" t="shared" si="3" ref="P14:P31">IF((10-((+M14+N14)/2))=10,0,10-((+M14+N14)/2))</f>
        <v>7.1</v>
      </c>
      <c r="Q14" s="45">
        <f aca="true" t="shared" si="4" ref="Q14:Q31">(+P14+L14)</f>
        <v>12.25</v>
      </c>
      <c r="R14" s="51"/>
      <c r="S14" s="51"/>
      <c r="T14" s="51"/>
      <c r="U14" s="46">
        <f aca="true" t="shared" si="5" ref="U14:U31">Q14+R14+S14+T14</f>
        <v>12.25</v>
      </c>
      <c r="V14" s="5">
        <f aca="true" t="shared" si="6" ref="V14:V30">RANK(U14,$U$14:$U$30)</f>
        <v>1</v>
      </c>
    </row>
    <row r="15" spans="1:22" ht="12.75">
      <c r="A15" s="99">
        <v>5</v>
      </c>
      <c r="B15" s="5" t="s">
        <v>113</v>
      </c>
      <c r="C15" s="5" t="s">
        <v>54</v>
      </c>
      <c r="D15" s="51">
        <v>7</v>
      </c>
      <c r="E15" s="51">
        <v>6.9</v>
      </c>
      <c r="F15" s="51"/>
      <c r="G15" s="45">
        <f t="shared" si="0"/>
        <v>6.95</v>
      </c>
      <c r="H15" s="51">
        <v>2.4</v>
      </c>
      <c r="I15" s="51">
        <v>2.4</v>
      </c>
      <c r="J15" s="51"/>
      <c r="K15" s="45">
        <f t="shared" si="1"/>
        <v>2.4</v>
      </c>
      <c r="L15" s="45">
        <f t="shared" si="2"/>
        <v>4.675</v>
      </c>
      <c r="M15" s="51">
        <v>3.6</v>
      </c>
      <c r="N15" s="51">
        <v>3.5</v>
      </c>
      <c r="O15" s="51"/>
      <c r="P15" s="45">
        <f t="shared" si="3"/>
        <v>6.45</v>
      </c>
      <c r="Q15" s="45">
        <f t="shared" si="4"/>
        <v>11.125</v>
      </c>
      <c r="R15" s="51"/>
      <c r="S15" s="51"/>
      <c r="T15" s="51"/>
      <c r="U15" s="46">
        <f t="shared" si="5"/>
        <v>11.125</v>
      </c>
      <c r="V15" s="5">
        <f t="shared" si="6"/>
        <v>2</v>
      </c>
    </row>
    <row r="16" spans="1:22" ht="12.75">
      <c r="A16" s="99">
        <v>8</v>
      </c>
      <c r="B16" s="5" t="s">
        <v>124</v>
      </c>
      <c r="C16" s="5" t="s">
        <v>54</v>
      </c>
      <c r="D16" s="51">
        <v>6.3</v>
      </c>
      <c r="E16" s="51">
        <v>6.1</v>
      </c>
      <c r="F16" s="51"/>
      <c r="G16" s="45">
        <f t="shared" si="0"/>
        <v>6.199999999999999</v>
      </c>
      <c r="H16" s="51">
        <v>2.1</v>
      </c>
      <c r="I16" s="51">
        <v>1.8</v>
      </c>
      <c r="J16" s="51"/>
      <c r="K16" s="45">
        <f t="shared" si="1"/>
        <v>1.9500000000000002</v>
      </c>
      <c r="L16" s="45">
        <f t="shared" si="2"/>
        <v>4.074999999999999</v>
      </c>
      <c r="M16" s="51">
        <v>2.8</v>
      </c>
      <c r="N16" s="51">
        <v>3.2</v>
      </c>
      <c r="O16" s="51"/>
      <c r="P16" s="45">
        <f t="shared" si="3"/>
        <v>7</v>
      </c>
      <c r="Q16" s="45">
        <f t="shared" si="4"/>
        <v>11.075</v>
      </c>
      <c r="R16" s="51">
        <v>-0.2</v>
      </c>
      <c r="S16" s="51"/>
      <c r="T16" s="51"/>
      <c r="U16" s="46">
        <f t="shared" si="5"/>
        <v>10.875</v>
      </c>
      <c r="V16" s="5">
        <f t="shared" si="6"/>
        <v>3</v>
      </c>
    </row>
    <row r="17" spans="1:22" ht="12.75">
      <c r="A17" s="99">
        <v>2</v>
      </c>
      <c r="B17" s="5" t="s">
        <v>120</v>
      </c>
      <c r="C17" s="5" t="s">
        <v>53</v>
      </c>
      <c r="D17" s="51">
        <v>6</v>
      </c>
      <c r="E17" s="51">
        <v>5.8</v>
      </c>
      <c r="F17" s="51"/>
      <c r="G17" s="45">
        <f t="shared" si="0"/>
        <v>5.9</v>
      </c>
      <c r="H17" s="51">
        <v>2.2</v>
      </c>
      <c r="I17" s="51">
        <v>2.2</v>
      </c>
      <c r="J17" s="51"/>
      <c r="K17" s="45">
        <f t="shared" si="1"/>
        <v>2.2</v>
      </c>
      <c r="L17" s="45">
        <f t="shared" si="2"/>
        <v>4.050000000000001</v>
      </c>
      <c r="M17" s="51">
        <v>3.4</v>
      </c>
      <c r="N17" s="51">
        <v>3.7</v>
      </c>
      <c r="O17" s="51"/>
      <c r="P17" s="45">
        <f t="shared" si="3"/>
        <v>6.45</v>
      </c>
      <c r="Q17" s="45">
        <f t="shared" si="4"/>
        <v>10.5</v>
      </c>
      <c r="R17" s="51"/>
      <c r="S17" s="51"/>
      <c r="T17" s="51"/>
      <c r="U17" s="46">
        <f t="shared" si="5"/>
        <v>10.5</v>
      </c>
      <c r="V17" s="5">
        <f t="shared" si="6"/>
        <v>4</v>
      </c>
    </row>
    <row r="18" spans="1:22" ht="12.75">
      <c r="A18" s="99">
        <v>11</v>
      </c>
      <c r="B18" s="5" t="s">
        <v>117</v>
      </c>
      <c r="C18" s="5" t="s">
        <v>53</v>
      </c>
      <c r="D18" s="51">
        <v>5.9</v>
      </c>
      <c r="E18" s="51">
        <v>5.8</v>
      </c>
      <c r="F18" s="51"/>
      <c r="G18" s="45">
        <f t="shared" si="0"/>
        <v>5.85</v>
      </c>
      <c r="H18" s="51">
        <v>2.5</v>
      </c>
      <c r="I18" s="51">
        <v>2.5</v>
      </c>
      <c r="J18" s="51"/>
      <c r="K18" s="45">
        <f t="shared" si="1"/>
        <v>2.5</v>
      </c>
      <c r="L18" s="45">
        <f t="shared" si="2"/>
        <v>4.175</v>
      </c>
      <c r="M18" s="51">
        <v>4</v>
      </c>
      <c r="N18" s="51">
        <v>3.7</v>
      </c>
      <c r="O18" s="51"/>
      <c r="P18" s="45">
        <f t="shared" si="3"/>
        <v>6.15</v>
      </c>
      <c r="Q18" s="45">
        <f t="shared" si="4"/>
        <v>10.325</v>
      </c>
      <c r="R18" s="51"/>
      <c r="S18" s="51"/>
      <c r="T18" s="51"/>
      <c r="U18" s="46">
        <f t="shared" si="5"/>
        <v>10.325</v>
      </c>
      <c r="V18" s="5">
        <f t="shared" si="6"/>
        <v>5</v>
      </c>
    </row>
    <row r="19" spans="1:22" ht="12.75">
      <c r="A19" s="99">
        <v>12</v>
      </c>
      <c r="B19" s="5" t="s">
        <v>126</v>
      </c>
      <c r="C19" s="5" t="s">
        <v>123</v>
      </c>
      <c r="D19" s="51">
        <v>5.9</v>
      </c>
      <c r="E19" s="51">
        <v>6.2</v>
      </c>
      <c r="F19" s="51"/>
      <c r="G19" s="45">
        <f t="shared" si="0"/>
        <v>6.050000000000001</v>
      </c>
      <c r="H19" s="51">
        <v>1.8</v>
      </c>
      <c r="I19" s="51">
        <v>1.7</v>
      </c>
      <c r="J19" s="51"/>
      <c r="K19" s="45">
        <f t="shared" si="1"/>
        <v>1.75</v>
      </c>
      <c r="L19" s="45">
        <f t="shared" si="2"/>
        <v>3.9000000000000004</v>
      </c>
      <c r="M19" s="51">
        <v>3.8</v>
      </c>
      <c r="N19" s="51">
        <v>3.5</v>
      </c>
      <c r="O19" s="51"/>
      <c r="P19" s="45">
        <f t="shared" si="3"/>
        <v>6.35</v>
      </c>
      <c r="Q19" s="45">
        <f t="shared" si="4"/>
        <v>10.25</v>
      </c>
      <c r="R19" s="51"/>
      <c r="S19" s="51"/>
      <c r="T19" s="51"/>
      <c r="U19" s="46">
        <f t="shared" si="5"/>
        <v>10.25</v>
      </c>
      <c r="V19" s="5">
        <f t="shared" si="6"/>
        <v>6</v>
      </c>
    </row>
    <row r="20" spans="1:22" ht="12.75">
      <c r="A20" s="99">
        <v>6</v>
      </c>
      <c r="B20" s="5" t="s">
        <v>122</v>
      </c>
      <c r="C20" s="5" t="s">
        <v>123</v>
      </c>
      <c r="D20" s="51">
        <v>5.8</v>
      </c>
      <c r="E20" s="51">
        <v>5.7</v>
      </c>
      <c r="F20" s="51"/>
      <c r="G20" s="45">
        <f t="shared" si="0"/>
        <v>5.75</v>
      </c>
      <c r="H20" s="51">
        <v>2.1</v>
      </c>
      <c r="I20" s="51">
        <v>2.1</v>
      </c>
      <c r="J20" s="51"/>
      <c r="K20" s="45">
        <f t="shared" si="1"/>
        <v>2.1</v>
      </c>
      <c r="L20" s="45">
        <f t="shared" si="2"/>
        <v>3.925</v>
      </c>
      <c r="M20" s="51">
        <v>4</v>
      </c>
      <c r="N20" s="51">
        <v>4</v>
      </c>
      <c r="O20" s="51"/>
      <c r="P20" s="45">
        <f t="shared" si="3"/>
        <v>6</v>
      </c>
      <c r="Q20" s="45">
        <f t="shared" si="4"/>
        <v>9.925</v>
      </c>
      <c r="R20" s="51">
        <v>-0.2</v>
      </c>
      <c r="S20" s="51"/>
      <c r="T20" s="51"/>
      <c r="U20" s="46">
        <f t="shared" si="5"/>
        <v>9.725000000000001</v>
      </c>
      <c r="V20" s="5">
        <f t="shared" si="6"/>
        <v>7</v>
      </c>
    </row>
    <row r="21" spans="1:22" ht="12.75">
      <c r="A21" s="99">
        <v>9</v>
      </c>
      <c r="B21" s="5" t="s">
        <v>115</v>
      </c>
      <c r="C21" s="5" t="s">
        <v>116</v>
      </c>
      <c r="D21" s="51">
        <v>5</v>
      </c>
      <c r="E21" s="51">
        <v>4.6</v>
      </c>
      <c r="F21" s="51"/>
      <c r="G21" s="45">
        <f t="shared" si="0"/>
        <v>4.8</v>
      </c>
      <c r="H21" s="51">
        <v>2.1</v>
      </c>
      <c r="I21" s="51">
        <v>2.1</v>
      </c>
      <c r="J21" s="51"/>
      <c r="K21" s="45">
        <f t="shared" si="1"/>
        <v>2.1</v>
      </c>
      <c r="L21" s="45">
        <f t="shared" si="2"/>
        <v>3.45</v>
      </c>
      <c r="M21" s="51">
        <v>4.3</v>
      </c>
      <c r="N21" s="51">
        <v>4.1</v>
      </c>
      <c r="O21" s="51"/>
      <c r="P21" s="45">
        <f t="shared" si="3"/>
        <v>5.800000000000001</v>
      </c>
      <c r="Q21" s="45">
        <f t="shared" si="4"/>
        <v>9.25</v>
      </c>
      <c r="R21" s="51"/>
      <c r="S21" s="51"/>
      <c r="T21" s="51"/>
      <c r="U21" s="46">
        <f t="shared" si="5"/>
        <v>9.25</v>
      </c>
      <c r="V21" s="5">
        <f t="shared" si="6"/>
        <v>8</v>
      </c>
    </row>
    <row r="22" spans="1:22" ht="12.75">
      <c r="A22" s="99">
        <v>13</v>
      </c>
      <c r="B22" s="5" t="s">
        <v>118</v>
      </c>
      <c r="C22" s="5" t="s">
        <v>119</v>
      </c>
      <c r="D22" s="51">
        <v>5.5</v>
      </c>
      <c r="E22" s="51">
        <v>5.6</v>
      </c>
      <c r="F22" s="51"/>
      <c r="G22" s="45">
        <f t="shared" si="0"/>
        <v>5.55</v>
      </c>
      <c r="H22" s="51">
        <v>1.8</v>
      </c>
      <c r="I22" s="51">
        <v>1.8</v>
      </c>
      <c r="J22" s="51"/>
      <c r="K22" s="45">
        <f t="shared" si="1"/>
        <v>1.8</v>
      </c>
      <c r="L22" s="45">
        <f t="shared" si="2"/>
        <v>3.675</v>
      </c>
      <c r="M22" s="51">
        <v>4.5</v>
      </c>
      <c r="N22" s="51">
        <v>4.2</v>
      </c>
      <c r="O22" s="51"/>
      <c r="P22" s="45">
        <f t="shared" si="3"/>
        <v>5.65</v>
      </c>
      <c r="Q22" s="45">
        <f t="shared" si="4"/>
        <v>9.325</v>
      </c>
      <c r="R22" s="51">
        <v>-0.2</v>
      </c>
      <c r="S22" s="51"/>
      <c r="T22" s="51"/>
      <c r="U22" s="46">
        <f t="shared" si="5"/>
        <v>9.125</v>
      </c>
      <c r="V22" s="5">
        <f t="shared" si="6"/>
        <v>9</v>
      </c>
    </row>
    <row r="23" spans="1:22" ht="12.75">
      <c r="A23" s="99">
        <v>3</v>
      </c>
      <c r="B23" s="5" t="s">
        <v>112</v>
      </c>
      <c r="C23" s="5" t="s">
        <v>106</v>
      </c>
      <c r="D23" s="51">
        <v>4.7</v>
      </c>
      <c r="E23" s="51">
        <v>4.7</v>
      </c>
      <c r="F23" s="51"/>
      <c r="G23" s="45">
        <f t="shared" si="0"/>
        <v>4.7</v>
      </c>
      <c r="H23" s="51">
        <v>1.4</v>
      </c>
      <c r="I23" s="51">
        <v>1.4</v>
      </c>
      <c r="J23" s="51"/>
      <c r="K23" s="45">
        <f t="shared" si="1"/>
        <v>1.4</v>
      </c>
      <c r="L23" s="45">
        <f t="shared" si="2"/>
        <v>3.05</v>
      </c>
      <c r="M23" s="51">
        <v>5.8</v>
      </c>
      <c r="N23" s="51">
        <v>5.8</v>
      </c>
      <c r="O23" s="51"/>
      <c r="P23" s="45">
        <f t="shared" si="3"/>
        <v>4.2</v>
      </c>
      <c r="Q23" s="45">
        <f t="shared" si="4"/>
        <v>7.25</v>
      </c>
      <c r="R23" s="51"/>
      <c r="S23" s="51"/>
      <c r="T23" s="51"/>
      <c r="U23" s="46">
        <f t="shared" si="5"/>
        <v>7.25</v>
      </c>
      <c r="V23" s="5">
        <f t="shared" si="6"/>
        <v>10</v>
      </c>
    </row>
    <row r="24" spans="1:22" ht="12.75">
      <c r="A24" s="99">
        <v>1</v>
      </c>
      <c r="B24" s="5" t="s">
        <v>111</v>
      </c>
      <c r="C24" s="5" t="s">
        <v>56</v>
      </c>
      <c r="D24" s="51">
        <v>3.2</v>
      </c>
      <c r="E24" s="51">
        <v>3</v>
      </c>
      <c r="F24" s="51"/>
      <c r="G24" s="45">
        <f t="shared" si="0"/>
        <v>3.1</v>
      </c>
      <c r="H24" s="51">
        <v>1.2</v>
      </c>
      <c r="I24" s="51">
        <v>1.2</v>
      </c>
      <c r="J24" s="51"/>
      <c r="K24" s="45">
        <f t="shared" si="1"/>
        <v>1.2</v>
      </c>
      <c r="L24" s="45">
        <f t="shared" si="2"/>
        <v>2.15</v>
      </c>
      <c r="M24" s="51">
        <v>5.3</v>
      </c>
      <c r="N24" s="51">
        <v>5</v>
      </c>
      <c r="O24" s="51"/>
      <c r="P24" s="45">
        <f t="shared" si="3"/>
        <v>4.85</v>
      </c>
      <c r="Q24" s="45">
        <f t="shared" si="4"/>
        <v>7</v>
      </c>
      <c r="R24" s="51"/>
      <c r="S24" s="51"/>
      <c r="T24" s="51"/>
      <c r="U24" s="46">
        <f t="shared" si="5"/>
        <v>7</v>
      </c>
      <c r="V24" s="5">
        <f>RANK(U24,$U$14:$U$30)</f>
        <v>11</v>
      </c>
    </row>
    <row r="25" spans="1:22" ht="12.75">
      <c r="A25" s="99">
        <v>10</v>
      </c>
      <c r="B25" s="5" t="s">
        <v>125</v>
      </c>
      <c r="C25" s="5" t="s">
        <v>56</v>
      </c>
      <c r="D25" s="51">
        <v>3.1</v>
      </c>
      <c r="E25" s="51">
        <v>3.2</v>
      </c>
      <c r="F25" s="51"/>
      <c r="G25" s="45">
        <f t="shared" si="0"/>
        <v>3.1500000000000004</v>
      </c>
      <c r="H25" s="51">
        <v>1.1</v>
      </c>
      <c r="I25" s="51">
        <v>1.1</v>
      </c>
      <c r="J25" s="51"/>
      <c r="K25" s="45">
        <f t="shared" si="1"/>
        <v>1.1</v>
      </c>
      <c r="L25" s="45">
        <f t="shared" si="2"/>
        <v>2.125</v>
      </c>
      <c r="M25" s="51">
        <v>6.3</v>
      </c>
      <c r="N25" s="51">
        <v>6</v>
      </c>
      <c r="O25" s="51"/>
      <c r="P25" s="45">
        <f t="shared" si="3"/>
        <v>3.8499999999999996</v>
      </c>
      <c r="Q25" s="45">
        <f t="shared" si="4"/>
        <v>5.975</v>
      </c>
      <c r="R25" s="51"/>
      <c r="S25" s="51"/>
      <c r="T25" s="51"/>
      <c r="U25" s="46">
        <f t="shared" si="5"/>
        <v>5.975</v>
      </c>
      <c r="V25" s="5">
        <f t="shared" si="6"/>
        <v>12</v>
      </c>
    </row>
    <row r="26" spans="1:22" ht="12.75">
      <c r="A26" s="99">
        <v>7</v>
      </c>
      <c r="B26" s="5" t="s">
        <v>114</v>
      </c>
      <c r="C26" s="5" t="s">
        <v>56</v>
      </c>
      <c r="D26" s="51">
        <v>2.6</v>
      </c>
      <c r="E26" s="51">
        <v>2.6</v>
      </c>
      <c r="F26" s="51"/>
      <c r="G26" s="45">
        <f t="shared" si="0"/>
        <v>2.6</v>
      </c>
      <c r="H26" s="51">
        <v>0.2</v>
      </c>
      <c r="I26" s="51">
        <v>0.2</v>
      </c>
      <c r="J26" s="51"/>
      <c r="K26" s="45">
        <f t="shared" si="1"/>
        <v>0.2</v>
      </c>
      <c r="L26" s="45">
        <f t="shared" si="2"/>
        <v>1.4000000000000001</v>
      </c>
      <c r="M26" s="51">
        <v>6.3</v>
      </c>
      <c r="N26" s="51">
        <v>6.6</v>
      </c>
      <c r="O26" s="51"/>
      <c r="P26" s="45">
        <f t="shared" si="3"/>
        <v>3.5500000000000007</v>
      </c>
      <c r="Q26" s="45">
        <f t="shared" si="4"/>
        <v>4.950000000000001</v>
      </c>
      <c r="R26" s="51"/>
      <c r="S26" s="51"/>
      <c r="T26" s="51"/>
      <c r="U26" s="46">
        <f t="shared" si="5"/>
        <v>4.950000000000001</v>
      </c>
      <c r="V26" s="5">
        <f t="shared" si="6"/>
        <v>13</v>
      </c>
    </row>
    <row r="27" spans="1:22" ht="12.75">
      <c r="A27" s="99">
        <v>4</v>
      </c>
      <c r="B27" s="5" t="s">
        <v>121</v>
      </c>
      <c r="C27" s="5" t="s">
        <v>106</v>
      </c>
      <c r="D27" s="51">
        <v>0.8</v>
      </c>
      <c r="E27" s="51">
        <v>0.9</v>
      </c>
      <c r="F27" s="51"/>
      <c r="G27" s="45">
        <f t="shared" si="0"/>
        <v>0.8500000000000001</v>
      </c>
      <c r="H27" s="51">
        <v>0.3</v>
      </c>
      <c r="I27" s="51">
        <v>0.3</v>
      </c>
      <c r="J27" s="51"/>
      <c r="K27" s="45">
        <f t="shared" si="1"/>
        <v>0.3</v>
      </c>
      <c r="L27" s="45">
        <f t="shared" si="2"/>
        <v>0.5750000000000001</v>
      </c>
      <c r="M27" s="51">
        <v>7.2</v>
      </c>
      <c r="N27" s="51">
        <v>7</v>
      </c>
      <c r="O27" s="51"/>
      <c r="P27" s="45">
        <f t="shared" si="3"/>
        <v>2.9000000000000004</v>
      </c>
      <c r="Q27" s="45">
        <f t="shared" si="4"/>
        <v>3.4750000000000005</v>
      </c>
      <c r="R27" s="51">
        <v>-0.8</v>
      </c>
      <c r="S27" s="51"/>
      <c r="T27" s="51"/>
      <c r="U27" s="46">
        <f t="shared" si="5"/>
        <v>2.6750000000000007</v>
      </c>
      <c r="V27" s="5">
        <f t="shared" si="6"/>
        <v>14</v>
      </c>
    </row>
    <row r="28" spans="1:22" ht="12.75">
      <c r="A28" s="29"/>
      <c r="B28" s="63"/>
      <c r="C28" s="29"/>
      <c r="D28" s="51"/>
      <c r="E28" s="51"/>
      <c r="F28" s="51"/>
      <c r="G28" s="45">
        <f t="shared" si="0"/>
        <v>0</v>
      </c>
      <c r="H28" s="51"/>
      <c r="I28" s="51"/>
      <c r="J28" s="51"/>
      <c r="K28" s="45">
        <f t="shared" si="1"/>
        <v>0</v>
      </c>
      <c r="L28" s="45">
        <f t="shared" si="2"/>
        <v>0</v>
      </c>
      <c r="M28" s="51"/>
      <c r="N28" s="51"/>
      <c r="O28" s="51"/>
      <c r="P28" s="45">
        <f t="shared" si="3"/>
        <v>0</v>
      </c>
      <c r="Q28" s="45">
        <f t="shared" si="4"/>
        <v>0</v>
      </c>
      <c r="R28" s="51"/>
      <c r="S28" s="51"/>
      <c r="T28" s="51"/>
      <c r="U28" s="46">
        <f t="shared" si="5"/>
        <v>0</v>
      </c>
      <c r="V28" s="5">
        <f t="shared" si="6"/>
        <v>15</v>
      </c>
    </row>
    <row r="29" spans="1:22" ht="12.75">
      <c r="A29" s="29"/>
      <c r="B29" s="63"/>
      <c r="C29" s="29"/>
      <c r="D29" s="51"/>
      <c r="E29" s="51"/>
      <c r="F29" s="51"/>
      <c r="G29" s="45">
        <f t="shared" si="0"/>
        <v>0</v>
      </c>
      <c r="H29" s="51"/>
      <c r="I29" s="51"/>
      <c r="J29" s="51"/>
      <c r="K29" s="45">
        <f t="shared" si="1"/>
        <v>0</v>
      </c>
      <c r="L29" s="45">
        <f t="shared" si="2"/>
        <v>0</v>
      </c>
      <c r="M29" s="51"/>
      <c r="N29" s="51"/>
      <c r="O29" s="51"/>
      <c r="P29" s="45">
        <f t="shared" si="3"/>
        <v>0</v>
      </c>
      <c r="Q29" s="45">
        <f t="shared" si="4"/>
        <v>0</v>
      </c>
      <c r="R29" s="51"/>
      <c r="S29" s="51"/>
      <c r="T29" s="51"/>
      <c r="U29" s="46">
        <f t="shared" si="5"/>
        <v>0</v>
      </c>
      <c r="V29" s="5">
        <f t="shared" si="6"/>
        <v>15</v>
      </c>
    </row>
    <row r="30" spans="1:22" ht="12.75">
      <c r="A30" s="29"/>
      <c r="B30" s="63"/>
      <c r="C30" s="29"/>
      <c r="D30" s="51"/>
      <c r="E30" s="51"/>
      <c r="F30" s="51"/>
      <c r="G30" s="45">
        <f t="shared" si="0"/>
        <v>0</v>
      </c>
      <c r="H30" s="51"/>
      <c r="I30" s="51"/>
      <c r="J30" s="51"/>
      <c r="K30" s="45">
        <f t="shared" si="1"/>
        <v>0</v>
      </c>
      <c r="L30" s="45">
        <f t="shared" si="2"/>
        <v>0</v>
      </c>
      <c r="M30" s="51"/>
      <c r="N30" s="51"/>
      <c r="O30" s="51"/>
      <c r="P30" s="45">
        <f t="shared" si="3"/>
        <v>0</v>
      </c>
      <c r="Q30" s="45">
        <f t="shared" si="4"/>
        <v>0</v>
      </c>
      <c r="R30" s="51"/>
      <c r="S30" s="51"/>
      <c r="T30" s="51"/>
      <c r="U30" s="46">
        <f t="shared" si="5"/>
        <v>0</v>
      </c>
      <c r="V30" s="5">
        <f t="shared" si="6"/>
        <v>15</v>
      </c>
    </row>
    <row r="31" spans="1:22" ht="12.75">
      <c r="A31" s="29"/>
      <c r="B31" s="30"/>
      <c r="C31" s="29"/>
      <c r="D31" s="51"/>
      <c r="E31" s="51"/>
      <c r="F31" s="51"/>
      <c r="G31" s="45">
        <f t="shared" si="0"/>
        <v>0</v>
      </c>
      <c r="H31" s="51"/>
      <c r="I31" s="51"/>
      <c r="J31" s="51"/>
      <c r="K31" s="45">
        <f t="shared" si="1"/>
        <v>0</v>
      </c>
      <c r="L31" s="45">
        <f t="shared" si="2"/>
        <v>0</v>
      </c>
      <c r="M31" s="51"/>
      <c r="N31" s="51"/>
      <c r="O31" s="51"/>
      <c r="P31" s="45">
        <f t="shared" si="3"/>
        <v>0</v>
      </c>
      <c r="Q31" s="45">
        <f t="shared" si="4"/>
        <v>0</v>
      </c>
      <c r="R31" s="51"/>
      <c r="S31" s="51"/>
      <c r="T31" s="51"/>
      <c r="U31" s="46">
        <f t="shared" si="5"/>
        <v>0</v>
      </c>
      <c r="V31" s="5"/>
    </row>
    <row r="32" spans="1:21" ht="12.75">
      <c r="A32" s="4"/>
      <c r="B32" s="2"/>
      <c r="C32" s="3"/>
      <c r="D32" s="6"/>
      <c r="E32" s="6"/>
      <c r="F32" s="6"/>
      <c r="G32" s="7"/>
      <c r="H32" s="6"/>
      <c r="I32" s="6"/>
      <c r="J32" s="6"/>
      <c r="K32" s="7"/>
      <c r="L32" s="7"/>
      <c r="M32" s="6"/>
      <c r="N32" s="6"/>
      <c r="O32" s="6"/>
      <c r="P32" s="7"/>
      <c r="Q32" s="7"/>
      <c r="R32" s="8"/>
      <c r="S32" s="8"/>
      <c r="T32" s="8"/>
      <c r="U32" s="9"/>
    </row>
    <row r="33" spans="1:21" ht="12.75">
      <c r="A33" s="4"/>
      <c r="B33" s="2"/>
      <c r="C33" s="3"/>
      <c r="D33" s="6"/>
      <c r="E33" s="6"/>
      <c r="F33" s="6"/>
      <c r="G33" s="7"/>
      <c r="H33" s="6"/>
      <c r="I33" s="6"/>
      <c r="J33" s="6"/>
      <c r="K33" s="7"/>
      <c r="L33" s="7"/>
      <c r="M33" s="6"/>
      <c r="N33" s="6"/>
      <c r="O33" s="6"/>
      <c r="P33" s="7"/>
      <c r="Q33" s="7"/>
      <c r="R33" s="8"/>
      <c r="S33" s="8"/>
      <c r="T33" s="8"/>
      <c r="U33" s="9"/>
    </row>
    <row r="34" spans="1:21" ht="12.75">
      <c r="A34" s="44" t="s">
        <v>69</v>
      </c>
      <c r="B34" s="22"/>
      <c r="C34" s="10"/>
      <c r="D34" s="11"/>
      <c r="E34" s="11" t="s">
        <v>44</v>
      </c>
      <c r="F34" s="11"/>
      <c r="G34" s="12"/>
      <c r="H34" s="11"/>
      <c r="I34" s="11"/>
      <c r="J34" s="11"/>
      <c r="K34" s="12"/>
      <c r="L34" s="35" t="s">
        <v>44</v>
      </c>
      <c r="M34" s="11"/>
      <c r="N34" s="11"/>
      <c r="O34" s="11"/>
      <c r="P34" s="12"/>
      <c r="Q34" s="12"/>
      <c r="R34" s="13"/>
      <c r="S34" s="13"/>
      <c r="T34" s="13" t="s">
        <v>44</v>
      </c>
      <c r="U34" s="23"/>
    </row>
    <row r="35" spans="1:21" ht="12.75">
      <c r="A35" s="24"/>
      <c r="B35" s="33" t="s">
        <v>34</v>
      </c>
      <c r="C35" s="32">
        <f>+JURADO!B27</f>
        <v>0</v>
      </c>
      <c r="D35" s="20"/>
      <c r="E35" s="36"/>
      <c r="F35" s="6"/>
      <c r="G35" s="116" t="s">
        <v>40</v>
      </c>
      <c r="H35" s="116"/>
      <c r="I35" s="31">
        <f>+JURADO!B31</f>
        <v>0</v>
      </c>
      <c r="J35" s="31"/>
      <c r="K35" s="6"/>
      <c r="L35" s="16"/>
      <c r="M35" s="14"/>
      <c r="N35" s="34" t="s">
        <v>37</v>
      </c>
      <c r="O35" s="6"/>
      <c r="P35" s="7">
        <f>+JURADO!B21</f>
        <v>0</v>
      </c>
      <c r="Q35" s="7"/>
      <c r="R35" s="7"/>
      <c r="S35" s="7"/>
      <c r="T35" s="18"/>
      <c r="U35" s="25"/>
    </row>
    <row r="36" spans="1:21" ht="12.75">
      <c r="A36" s="24"/>
      <c r="B36" s="14"/>
      <c r="C36" s="14"/>
      <c r="D36" s="20"/>
      <c r="E36" s="20"/>
      <c r="F36" s="6"/>
      <c r="G36" s="14"/>
      <c r="H36" s="14"/>
      <c r="I36" s="14"/>
      <c r="J36" s="14"/>
      <c r="K36" s="6"/>
      <c r="L36" s="6"/>
      <c r="M36" s="14"/>
      <c r="N36" s="14"/>
      <c r="O36" s="14"/>
      <c r="P36" s="14"/>
      <c r="Q36" s="7"/>
      <c r="R36" s="7"/>
      <c r="S36" s="7"/>
      <c r="T36" s="8"/>
      <c r="U36" s="25"/>
    </row>
    <row r="37" spans="1:21" ht="12.75">
      <c r="A37" s="24"/>
      <c r="B37" s="33" t="s">
        <v>35</v>
      </c>
      <c r="C37" s="32" t="str">
        <f>+JURADO!B28</f>
        <v>MIREN BARTUREN</v>
      </c>
      <c r="D37" s="20"/>
      <c r="E37" s="36"/>
      <c r="F37" s="6"/>
      <c r="G37" s="116" t="s">
        <v>41</v>
      </c>
      <c r="H37" s="116"/>
      <c r="I37" s="31" t="str">
        <f>+JURADO!B32</f>
        <v>VICKY MARTINEZ</v>
      </c>
      <c r="J37" s="31"/>
      <c r="K37" s="6"/>
      <c r="L37" s="16"/>
      <c r="M37" s="14"/>
      <c r="N37" s="34" t="s">
        <v>38</v>
      </c>
      <c r="O37" s="6"/>
      <c r="P37" s="7" t="str">
        <f>+JURADO!B22</f>
        <v>JUDIT TORRALBA</v>
      </c>
      <c r="Q37" s="7"/>
      <c r="R37" s="7"/>
      <c r="S37" s="7"/>
      <c r="T37" s="18"/>
      <c r="U37" s="25"/>
    </row>
    <row r="38" spans="1:21" ht="12.75">
      <c r="A38" s="26"/>
      <c r="B38" s="21"/>
      <c r="C38" s="19"/>
      <c r="D38" s="6"/>
      <c r="E38" s="6"/>
      <c r="F38" s="6"/>
      <c r="G38" s="7"/>
      <c r="H38" s="6"/>
      <c r="I38" s="6"/>
      <c r="J38" s="6"/>
      <c r="K38" s="7"/>
      <c r="L38" s="7"/>
      <c r="M38" s="6"/>
      <c r="N38" s="6"/>
      <c r="O38" s="6"/>
      <c r="P38" s="7"/>
      <c r="Q38" s="7"/>
      <c r="R38" s="8"/>
      <c r="S38" s="8"/>
      <c r="T38" s="8"/>
      <c r="U38" s="25"/>
    </row>
    <row r="39" spans="1:21" ht="12.75">
      <c r="A39" s="15"/>
      <c r="B39" s="40" t="s">
        <v>36</v>
      </c>
      <c r="C39" s="41" t="str">
        <f>+JURADO!B29</f>
        <v>EIDER ETXEBARRIA</v>
      </c>
      <c r="D39" s="27"/>
      <c r="E39" s="27"/>
      <c r="F39" s="27"/>
      <c r="G39" s="117" t="s">
        <v>42</v>
      </c>
      <c r="H39" s="117"/>
      <c r="I39" s="42" t="str">
        <f>+JURADO!B33</f>
        <v>NEREA BADIOLA</v>
      </c>
      <c r="J39" s="42"/>
      <c r="K39" s="27"/>
      <c r="L39" s="27"/>
      <c r="M39" s="27"/>
      <c r="N39" s="43" t="s">
        <v>39</v>
      </c>
      <c r="O39" s="16"/>
      <c r="P39" s="17" t="str">
        <f>+JURADO!B23</f>
        <v>ESTHER BARCENILLA</v>
      </c>
      <c r="Q39" s="27"/>
      <c r="R39" s="27"/>
      <c r="S39" s="27"/>
      <c r="T39" s="27"/>
      <c r="U39" s="28"/>
    </row>
    <row r="40" spans="1:3" ht="12.75">
      <c r="A40" s="4"/>
      <c r="B40" s="2"/>
      <c r="C40" s="3"/>
    </row>
    <row r="41" spans="1:3" ht="12.75">
      <c r="A41" s="4"/>
      <c r="B41" s="2"/>
      <c r="C41" s="3"/>
    </row>
    <row r="42" spans="1:3" ht="12.75">
      <c r="A42" s="4"/>
      <c r="B42" s="2"/>
      <c r="C42" s="3"/>
    </row>
    <row r="43" spans="1:3" ht="12.75">
      <c r="A43" s="4"/>
      <c r="B43" s="2"/>
      <c r="C43" s="3"/>
    </row>
    <row r="44" spans="1:3" ht="12.75">
      <c r="A44" s="4"/>
      <c r="B44" s="2"/>
      <c r="C44" s="3"/>
    </row>
    <row r="45" spans="1:3" ht="12.75">
      <c r="A45" s="4"/>
      <c r="B45" s="2"/>
      <c r="C45" s="3"/>
    </row>
    <row r="46" spans="1:3" ht="12.75">
      <c r="A46" s="4"/>
      <c r="B46" s="2"/>
      <c r="C46" s="3"/>
    </row>
    <row r="47" spans="1:3" ht="12.75">
      <c r="A47" s="4"/>
      <c r="B47" s="2"/>
      <c r="C47" s="3"/>
    </row>
    <row r="48" spans="1:3" ht="12.75">
      <c r="A48" s="4"/>
      <c r="B48" s="2"/>
      <c r="C48" s="3"/>
    </row>
    <row r="49" ht="15.75">
      <c r="A49" s="1"/>
    </row>
  </sheetData>
  <mergeCells count="9">
    <mergeCell ref="H1:S1"/>
    <mergeCell ref="H2:S2"/>
    <mergeCell ref="E6:F6"/>
    <mergeCell ref="G8:J8"/>
    <mergeCell ref="G39:H39"/>
    <mergeCell ref="A11:U11"/>
    <mergeCell ref="A12:U12"/>
    <mergeCell ref="G35:H35"/>
    <mergeCell ref="G37:H37"/>
  </mergeCells>
  <printOptions/>
  <pageMargins left="0.28" right="0.23" top="0.46" bottom="0.41" header="0" footer="0"/>
  <pageSetup horizontalDpi="600" verticalDpi="600" orientation="landscape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">
    <tabColor indexed="48"/>
  </sheetPr>
  <dimension ref="A1:V49"/>
  <sheetViews>
    <sheetView showGridLines="0" showZeros="0" zoomScale="90" zoomScaleNormal="90" workbookViewId="0" topLeftCell="A19">
      <selection activeCell="V11" sqref="V11"/>
    </sheetView>
  </sheetViews>
  <sheetFormatPr defaultColWidth="11.421875" defaultRowHeight="12.75"/>
  <cols>
    <col min="1" max="1" width="6.28125" style="0" customWidth="1"/>
    <col min="2" max="2" width="18.57421875" style="0" customWidth="1"/>
    <col min="3" max="3" width="10.421875" style="0" customWidth="1"/>
    <col min="4" max="16" width="5.8515625" style="0" customWidth="1"/>
    <col min="17" max="17" width="6.28125" style="0" customWidth="1"/>
    <col min="18" max="20" width="4.28125" style="0" customWidth="1"/>
    <col min="21" max="21" width="6.28125" style="0" customWidth="1"/>
    <col min="22" max="22" width="5.7109375" style="0" customWidth="1"/>
  </cols>
  <sheetData>
    <row r="1" spans="8:19" ht="23.25">
      <c r="H1" s="124" t="s">
        <v>30</v>
      </c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</row>
    <row r="2" spans="6:19" ht="23.25">
      <c r="F2" s="37"/>
      <c r="H2" s="125" t="s">
        <v>31</v>
      </c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</row>
    <row r="4" ht="23.25">
      <c r="E4" s="50" t="s">
        <v>82</v>
      </c>
    </row>
    <row r="6" spans="5:16" ht="15">
      <c r="E6" s="122" t="s">
        <v>33</v>
      </c>
      <c r="F6" s="123"/>
      <c r="G6" s="47" t="str">
        <f>+JURADO!B5</f>
        <v>POLIDEPORTIVO TOLOSA</v>
      </c>
      <c r="H6" s="47"/>
      <c r="I6" s="47"/>
      <c r="J6" s="47"/>
      <c r="K6" s="47"/>
      <c r="L6" s="47"/>
      <c r="M6" s="47"/>
      <c r="N6" s="47"/>
      <c r="O6" s="47"/>
      <c r="P6" s="48"/>
    </row>
    <row r="8" spans="5:10" ht="15">
      <c r="E8" s="49" t="s">
        <v>32</v>
      </c>
      <c r="F8" s="48"/>
      <c r="G8" s="136" t="str">
        <f>+JURADO!B6</f>
        <v>28 DE MAYO 2006</v>
      </c>
      <c r="H8" s="137"/>
      <c r="I8" s="137"/>
      <c r="J8" s="138"/>
    </row>
    <row r="11" spans="1:21" ht="15.75">
      <c r="A11" s="132" t="s">
        <v>145</v>
      </c>
      <c r="B11" s="132"/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</row>
    <row r="12" spans="1:21" ht="15.75">
      <c r="A12" s="133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4"/>
      <c r="S12" s="134"/>
      <c r="T12" s="134"/>
      <c r="U12" s="135"/>
    </row>
    <row r="13" spans="1:22" ht="12.75">
      <c r="A13" s="54" t="s">
        <v>0</v>
      </c>
      <c r="B13" s="52" t="s">
        <v>1</v>
      </c>
      <c r="C13" s="53" t="s">
        <v>2</v>
      </c>
      <c r="D13" s="38" t="s">
        <v>3</v>
      </c>
      <c r="E13" s="38" t="s">
        <v>4</v>
      </c>
      <c r="F13" s="38" t="s">
        <v>18</v>
      </c>
      <c r="G13" s="38" t="s">
        <v>5</v>
      </c>
      <c r="H13" s="38" t="s">
        <v>6</v>
      </c>
      <c r="I13" s="38" t="s">
        <v>43</v>
      </c>
      <c r="J13" s="38" t="s">
        <v>19</v>
      </c>
      <c r="K13" s="38" t="s">
        <v>7</v>
      </c>
      <c r="L13" s="38" t="s">
        <v>8</v>
      </c>
      <c r="M13" s="38" t="s">
        <v>9</v>
      </c>
      <c r="N13" s="38" t="s">
        <v>10</v>
      </c>
      <c r="O13" s="38" t="s">
        <v>11</v>
      </c>
      <c r="P13" s="38" t="s">
        <v>12</v>
      </c>
      <c r="Q13" s="38" t="s">
        <v>13</v>
      </c>
      <c r="R13" s="38" t="s">
        <v>14</v>
      </c>
      <c r="S13" s="38" t="s">
        <v>15</v>
      </c>
      <c r="T13" s="38" t="s">
        <v>16</v>
      </c>
      <c r="U13" s="38" t="s">
        <v>17</v>
      </c>
      <c r="V13" s="39" t="s">
        <v>45</v>
      </c>
    </row>
    <row r="14" spans="1:22" ht="12.75">
      <c r="A14" s="95">
        <v>5</v>
      </c>
      <c r="B14" s="63" t="s">
        <v>113</v>
      </c>
      <c r="C14" s="63" t="s">
        <v>54</v>
      </c>
      <c r="D14" s="51">
        <v>4.6</v>
      </c>
      <c r="E14" s="51">
        <v>4.2</v>
      </c>
      <c r="F14" s="51"/>
      <c r="G14" s="45">
        <f aca="true" t="shared" si="0" ref="G14:G31">(+D14+E14)/2</f>
        <v>4.4</v>
      </c>
      <c r="H14" s="51">
        <v>1.6</v>
      </c>
      <c r="I14" s="51">
        <v>1.3</v>
      </c>
      <c r="J14" s="51"/>
      <c r="K14" s="45">
        <f aca="true" t="shared" si="1" ref="K14:K31">(+H14+I14)/2</f>
        <v>1.4500000000000002</v>
      </c>
      <c r="L14" s="45">
        <f aca="true" t="shared" si="2" ref="L14:L31">SUM(G14+K14)/2</f>
        <v>2.9250000000000003</v>
      </c>
      <c r="M14" s="51">
        <v>2.7</v>
      </c>
      <c r="N14" s="51">
        <v>3</v>
      </c>
      <c r="O14" s="51"/>
      <c r="P14" s="45">
        <f aca="true" t="shared" si="3" ref="P14:P31">IF((10-((+M14+N14)/2))=10,0,10-((+M14+N14)/2))</f>
        <v>7.15</v>
      </c>
      <c r="Q14" s="45">
        <f aca="true" t="shared" si="4" ref="Q14:Q31">(+P14+L14)</f>
        <v>10.075000000000001</v>
      </c>
      <c r="R14" s="51"/>
      <c r="S14" s="51"/>
      <c r="T14" s="51"/>
      <c r="U14" s="46">
        <f aca="true" t="shared" si="5" ref="U14:U31">Q14+R14+S14+T14</f>
        <v>10.075000000000001</v>
      </c>
      <c r="V14" s="5">
        <f aca="true" t="shared" si="6" ref="V14:V31">RANK(U14,$U$14:$U$30)</f>
        <v>1</v>
      </c>
    </row>
    <row r="15" spans="1:22" ht="12.75">
      <c r="A15" s="95">
        <v>14</v>
      </c>
      <c r="B15" s="63" t="s">
        <v>127</v>
      </c>
      <c r="C15" s="63" t="s">
        <v>54</v>
      </c>
      <c r="D15" s="51">
        <v>5.25</v>
      </c>
      <c r="E15" s="51">
        <v>4.85</v>
      </c>
      <c r="F15" s="51"/>
      <c r="G15" s="45">
        <f t="shared" si="0"/>
        <v>5.05</v>
      </c>
      <c r="H15" s="51">
        <v>2.3</v>
      </c>
      <c r="I15" s="51">
        <v>1.9</v>
      </c>
      <c r="J15" s="51"/>
      <c r="K15" s="45">
        <f t="shared" si="1"/>
        <v>2.0999999999999996</v>
      </c>
      <c r="L15" s="45">
        <f t="shared" si="2"/>
        <v>3.5749999999999997</v>
      </c>
      <c r="M15" s="51">
        <v>3.3</v>
      </c>
      <c r="N15" s="51">
        <v>3</v>
      </c>
      <c r="O15" s="51"/>
      <c r="P15" s="45">
        <f t="shared" si="3"/>
        <v>6.85</v>
      </c>
      <c r="Q15" s="45">
        <f t="shared" si="4"/>
        <v>10.424999999999999</v>
      </c>
      <c r="R15" s="51">
        <v>-0.4</v>
      </c>
      <c r="S15" s="51"/>
      <c r="T15" s="51"/>
      <c r="U15" s="46">
        <f t="shared" si="5"/>
        <v>10.024999999999999</v>
      </c>
      <c r="V15" s="5">
        <f t="shared" si="6"/>
        <v>2</v>
      </c>
    </row>
    <row r="16" spans="1:22" ht="12.75">
      <c r="A16" s="95">
        <v>8</v>
      </c>
      <c r="B16" s="63" t="s">
        <v>124</v>
      </c>
      <c r="C16" s="63" t="s">
        <v>54</v>
      </c>
      <c r="D16" s="51">
        <v>4.9</v>
      </c>
      <c r="E16" s="51">
        <v>4.5</v>
      </c>
      <c r="F16" s="51"/>
      <c r="G16" s="45">
        <f t="shared" si="0"/>
        <v>4.7</v>
      </c>
      <c r="H16" s="51">
        <v>1.4</v>
      </c>
      <c r="I16" s="51">
        <v>1</v>
      </c>
      <c r="J16" s="51"/>
      <c r="K16" s="45">
        <f t="shared" si="1"/>
        <v>1.2</v>
      </c>
      <c r="L16" s="45">
        <f t="shared" si="2"/>
        <v>2.95</v>
      </c>
      <c r="M16" s="51">
        <v>3.1</v>
      </c>
      <c r="N16" s="51">
        <v>3.3</v>
      </c>
      <c r="O16" s="51"/>
      <c r="P16" s="45">
        <f t="shared" si="3"/>
        <v>6.8</v>
      </c>
      <c r="Q16" s="45">
        <f t="shared" si="4"/>
        <v>9.75</v>
      </c>
      <c r="R16" s="51"/>
      <c r="S16" s="51"/>
      <c r="T16" s="51"/>
      <c r="U16" s="46">
        <f t="shared" si="5"/>
        <v>9.75</v>
      </c>
      <c r="V16" s="5">
        <f t="shared" si="6"/>
        <v>3</v>
      </c>
    </row>
    <row r="17" spans="1:22" ht="12.75">
      <c r="A17" s="95">
        <v>6</v>
      </c>
      <c r="B17" s="63" t="s">
        <v>122</v>
      </c>
      <c r="C17" s="63" t="s">
        <v>123</v>
      </c>
      <c r="D17" s="51">
        <v>4.8</v>
      </c>
      <c r="E17" s="51">
        <v>4.8</v>
      </c>
      <c r="F17" s="51"/>
      <c r="G17" s="45">
        <f t="shared" si="0"/>
        <v>4.8</v>
      </c>
      <c r="H17" s="51">
        <v>1.6</v>
      </c>
      <c r="I17" s="51">
        <v>1.8</v>
      </c>
      <c r="J17" s="51"/>
      <c r="K17" s="45">
        <f t="shared" si="1"/>
        <v>1.7000000000000002</v>
      </c>
      <c r="L17" s="45">
        <f t="shared" si="2"/>
        <v>3.25</v>
      </c>
      <c r="M17" s="51">
        <v>3.9</v>
      </c>
      <c r="N17" s="51">
        <v>3.6</v>
      </c>
      <c r="O17" s="51"/>
      <c r="P17" s="45">
        <f t="shared" si="3"/>
        <v>6.25</v>
      </c>
      <c r="Q17" s="45">
        <f t="shared" si="4"/>
        <v>9.5</v>
      </c>
      <c r="R17" s="51"/>
      <c r="S17" s="51"/>
      <c r="T17" s="51"/>
      <c r="U17" s="46">
        <f t="shared" si="5"/>
        <v>9.5</v>
      </c>
      <c r="V17" s="5">
        <f t="shared" si="6"/>
        <v>4</v>
      </c>
    </row>
    <row r="18" spans="1:22" ht="12.75">
      <c r="A18" s="95">
        <v>12</v>
      </c>
      <c r="B18" s="63" t="s">
        <v>126</v>
      </c>
      <c r="C18" s="63" t="s">
        <v>123</v>
      </c>
      <c r="D18" s="51">
        <v>4.5</v>
      </c>
      <c r="E18" s="51">
        <v>4.9</v>
      </c>
      <c r="F18" s="51"/>
      <c r="G18" s="45">
        <f t="shared" si="0"/>
        <v>4.7</v>
      </c>
      <c r="H18" s="51">
        <v>1.4</v>
      </c>
      <c r="I18" s="51">
        <v>1.7</v>
      </c>
      <c r="J18" s="51"/>
      <c r="K18" s="45">
        <f t="shared" si="1"/>
        <v>1.5499999999999998</v>
      </c>
      <c r="L18" s="45">
        <f t="shared" si="2"/>
        <v>3.125</v>
      </c>
      <c r="M18" s="51">
        <v>4.1</v>
      </c>
      <c r="N18" s="51">
        <v>3.7</v>
      </c>
      <c r="O18" s="51"/>
      <c r="P18" s="45">
        <f t="shared" si="3"/>
        <v>6.1</v>
      </c>
      <c r="Q18" s="45">
        <f t="shared" si="4"/>
        <v>9.225</v>
      </c>
      <c r="R18" s="51"/>
      <c r="S18" s="51"/>
      <c r="T18" s="51"/>
      <c r="U18" s="46">
        <f t="shared" si="5"/>
        <v>9.225</v>
      </c>
      <c r="V18" s="5">
        <f t="shared" si="6"/>
        <v>5</v>
      </c>
    </row>
    <row r="19" spans="1:22" ht="12.75">
      <c r="A19" s="95">
        <v>11</v>
      </c>
      <c r="B19" s="63" t="s">
        <v>117</v>
      </c>
      <c r="C19" s="63" t="s">
        <v>53</v>
      </c>
      <c r="D19" s="51">
        <v>4.5</v>
      </c>
      <c r="E19" s="51">
        <v>4.1</v>
      </c>
      <c r="F19" s="51"/>
      <c r="G19" s="45">
        <f t="shared" si="0"/>
        <v>4.3</v>
      </c>
      <c r="H19" s="51">
        <v>1.4</v>
      </c>
      <c r="I19" s="51">
        <v>1.1</v>
      </c>
      <c r="J19" s="51"/>
      <c r="K19" s="45">
        <f t="shared" si="1"/>
        <v>1.25</v>
      </c>
      <c r="L19" s="45">
        <f t="shared" si="2"/>
        <v>2.775</v>
      </c>
      <c r="M19" s="51">
        <v>3.7</v>
      </c>
      <c r="N19" s="51">
        <v>4</v>
      </c>
      <c r="O19" s="51"/>
      <c r="P19" s="45">
        <f t="shared" si="3"/>
        <v>6.15</v>
      </c>
      <c r="Q19" s="45">
        <f t="shared" si="4"/>
        <v>8.925</v>
      </c>
      <c r="R19" s="51"/>
      <c r="S19" s="51"/>
      <c r="T19" s="51"/>
      <c r="U19" s="46">
        <f t="shared" si="5"/>
        <v>8.925</v>
      </c>
      <c r="V19" s="5">
        <f t="shared" si="6"/>
        <v>6</v>
      </c>
    </row>
    <row r="20" spans="1:22" ht="12.75">
      <c r="A20" s="95">
        <v>9</v>
      </c>
      <c r="B20" s="63" t="s">
        <v>115</v>
      </c>
      <c r="C20" s="63" t="s">
        <v>116</v>
      </c>
      <c r="D20" s="51">
        <v>4.3</v>
      </c>
      <c r="E20" s="51">
        <v>4.6</v>
      </c>
      <c r="F20" s="51"/>
      <c r="G20" s="45">
        <f t="shared" si="0"/>
        <v>4.449999999999999</v>
      </c>
      <c r="H20" s="51">
        <v>1.2</v>
      </c>
      <c r="I20" s="51">
        <v>1.2</v>
      </c>
      <c r="J20" s="51"/>
      <c r="K20" s="45">
        <f t="shared" si="1"/>
        <v>1.2</v>
      </c>
      <c r="L20" s="45">
        <f t="shared" si="2"/>
        <v>2.8249999999999997</v>
      </c>
      <c r="M20" s="51">
        <v>3.9</v>
      </c>
      <c r="N20" s="51">
        <v>4.2</v>
      </c>
      <c r="O20" s="51"/>
      <c r="P20" s="45">
        <f t="shared" si="3"/>
        <v>5.95</v>
      </c>
      <c r="Q20" s="45">
        <f t="shared" si="4"/>
        <v>8.775</v>
      </c>
      <c r="R20" s="51"/>
      <c r="S20" s="51"/>
      <c r="T20" s="51"/>
      <c r="U20" s="46">
        <f t="shared" si="5"/>
        <v>8.775</v>
      </c>
      <c r="V20" s="5">
        <f t="shared" si="6"/>
        <v>7</v>
      </c>
    </row>
    <row r="21" spans="1:22" ht="12.75">
      <c r="A21" s="95">
        <v>2</v>
      </c>
      <c r="B21" s="63" t="s">
        <v>120</v>
      </c>
      <c r="C21" s="63" t="s">
        <v>53</v>
      </c>
      <c r="D21" s="51">
        <v>4.4</v>
      </c>
      <c r="E21" s="51">
        <v>4.3</v>
      </c>
      <c r="F21" s="51"/>
      <c r="G21" s="45">
        <f t="shared" si="0"/>
        <v>4.35</v>
      </c>
      <c r="H21" s="51">
        <v>1.1</v>
      </c>
      <c r="I21" s="51">
        <v>0.7</v>
      </c>
      <c r="J21" s="51"/>
      <c r="K21" s="45">
        <f t="shared" si="1"/>
        <v>0.9</v>
      </c>
      <c r="L21" s="45">
        <f t="shared" si="2"/>
        <v>2.625</v>
      </c>
      <c r="M21" s="51">
        <v>4.1</v>
      </c>
      <c r="N21" s="51">
        <v>4.1</v>
      </c>
      <c r="O21" s="51"/>
      <c r="P21" s="45">
        <f t="shared" si="3"/>
        <v>5.9</v>
      </c>
      <c r="Q21" s="45">
        <f t="shared" si="4"/>
        <v>8.525</v>
      </c>
      <c r="R21" s="51"/>
      <c r="S21" s="51"/>
      <c r="T21" s="51"/>
      <c r="U21" s="46">
        <f t="shared" si="5"/>
        <v>8.525</v>
      </c>
      <c r="V21" s="5">
        <f t="shared" si="6"/>
        <v>8</v>
      </c>
    </row>
    <row r="22" spans="1:22" ht="12.75">
      <c r="A22" s="95">
        <v>1</v>
      </c>
      <c r="B22" s="63" t="s">
        <v>111</v>
      </c>
      <c r="C22" s="63" t="s">
        <v>56</v>
      </c>
      <c r="D22" s="51">
        <v>3.6</v>
      </c>
      <c r="E22" s="51">
        <v>3.2</v>
      </c>
      <c r="F22" s="51"/>
      <c r="G22" s="45">
        <f t="shared" si="0"/>
        <v>3.4000000000000004</v>
      </c>
      <c r="H22" s="51">
        <v>1</v>
      </c>
      <c r="I22" s="51">
        <v>0.8</v>
      </c>
      <c r="J22" s="51"/>
      <c r="K22" s="45">
        <f t="shared" si="1"/>
        <v>0.9</v>
      </c>
      <c r="L22" s="45">
        <f t="shared" si="2"/>
        <v>2.1500000000000004</v>
      </c>
      <c r="M22" s="51">
        <v>4.4</v>
      </c>
      <c r="N22" s="51">
        <v>4.5</v>
      </c>
      <c r="O22" s="51"/>
      <c r="P22" s="45">
        <f t="shared" si="3"/>
        <v>5.55</v>
      </c>
      <c r="Q22" s="45">
        <f t="shared" si="4"/>
        <v>7.7</v>
      </c>
      <c r="R22" s="51"/>
      <c r="S22" s="51"/>
      <c r="T22" s="51"/>
      <c r="U22" s="46">
        <f t="shared" si="5"/>
        <v>7.7</v>
      </c>
      <c r="V22" s="5">
        <f>RANK(U22,$U$14:$U$30)</f>
        <v>9</v>
      </c>
    </row>
    <row r="23" spans="1:22" ht="12.75">
      <c r="A23" s="95">
        <v>13</v>
      </c>
      <c r="B23" s="63" t="s">
        <v>118</v>
      </c>
      <c r="C23" s="63" t="s">
        <v>119</v>
      </c>
      <c r="D23" s="51">
        <v>3.7</v>
      </c>
      <c r="E23" s="51">
        <v>4</v>
      </c>
      <c r="F23" s="51"/>
      <c r="G23" s="45">
        <f t="shared" si="0"/>
        <v>3.85</v>
      </c>
      <c r="H23" s="51">
        <v>1.1</v>
      </c>
      <c r="I23" s="51">
        <v>0.7</v>
      </c>
      <c r="J23" s="51"/>
      <c r="K23" s="45">
        <f t="shared" si="1"/>
        <v>0.9</v>
      </c>
      <c r="L23" s="45">
        <f t="shared" si="2"/>
        <v>2.375</v>
      </c>
      <c r="M23" s="51">
        <v>4.7</v>
      </c>
      <c r="N23" s="51">
        <v>5</v>
      </c>
      <c r="O23" s="51"/>
      <c r="P23" s="45">
        <f t="shared" si="3"/>
        <v>5.15</v>
      </c>
      <c r="Q23" s="45">
        <f t="shared" si="4"/>
        <v>7.525</v>
      </c>
      <c r="R23" s="51"/>
      <c r="S23" s="51"/>
      <c r="T23" s="51"/>
      <c r="U23" s="46">
        <f t="shared" si="5"/>
        <v>7.525</v>
      </c>
      <c r="V23" s="5">
        <f t="shared" si="6"/>
        <v>10</v>
      </c>
    </row>
    <row r="24" spans="1:22" ht="12.75">
      <c r="A24" s="95">
        <v>10</v>
      </c>
      <c r="B24" s="63" t="s">
        <v>125</v>
      </c>
      <c r="C24" s="63" t="s">
        <v>56</v>
      </c>
      <c r="D24" s="51">
        <v>3.5</v>
      </c>
      <c r="E24" s="51">
        <v>3.9</v>
      </c>
      <c r="F24" s="51"/>
      <c r="G24" s="45">
        <f t="shared" si="0"/>
        <v>3.7</v>
      </c>
      <c r="H24" s="51">
        <v>1</v>
      </c>
      <c r="I24" s="51">
        <v>0.9</v>
      </c>
      <c r="J24" s="51"/>
      <c r="K24" s="45">
        <f t="shared" si="1"/>
        <v>0.95</v>
      </c>
      <c r="L24" s="45">
        <f t="shared" si="2"/>
        <v>2.325</v>
      </c>
      <c r="M24" s="51">
        <v>5</v>
      </c>
      <c r="N24" s="51">
        <v>5.2</v>
      </c>
      <c r="O24" s="51"/>
      <c r="P24" s="45">
        <f t="shared" si="3"/>
        <v>4.9</v>
      </c>
      <c r="Q24" s="45">
        <f t="shared" si="4"/>
        <v>7.2250000000000005</v>
      </c>
      <c r="R24" s="51"/>
      <c r="S24" s="51"/>
      <c r="T24" s="51"/>
      <c r="U24" s="46">
        <f t="shared" si="5"/>
        <v>7.2250000000000005</v>
      </c>
      <c r="V24" s="5">
        <f t="shared" si="6"/>
        <v>11</v>
      </c>
    </row>
    <row r="25" spans="1:22" ht="12.75">
      <c r="A25" s="95">
        <v>3</v>
      </c>
      <c r="B25" s="63" t="s">
        <v>112</v>
      </c>
      <c r="C25" s="63" t="s">
        <v>106</v>
      </c>
      <c r="D25" s="51">
        <v>3.4</v>
      </c>
      <c r="E25" s="51">
        <v>3.8</v>
      </c>
      <c r="F25" s="51"/>
      <c r="G25" s="45">
        <f t="shared" si="0"/>
        <v>3.5999999999999996</v>
      </c>
      <c r="H25" s="51">
        <v>0.5</v>
      </c>
      <c r="I25" s="51">
        <v>0.3</v>
      </c>
      <c r="J25" s="51"/>
      <c r="K25" s="45">
        <f t="shared" si="1"/>
        <v>0.4</v>
      </c>
      <c r="L25" s="45">
        <f t="shared" si="2"/>
        <v>1.9999999999999998</v>
      </c>
      <c r="M25" s="51">
        <v>5.2</v>
      </c>
      <c r="N25" s="51">
        <v>4.8</v>
      </c>
      <c r="O25" s="51"/>
      <c r="P25" s="45">
        <f t="shared" si="3"/>
        <v>5</v>
      </c>
      <c r="Q25" s="45">
        <f t="shared" si="4"/>
        <v>7</v>
      </c>
      <c r="R25" s="51">
        <v>-0.4</v>
      </c>
      <c r="S25" s="51"/>
      <c r="T25" s="51"/>
      <c r="U25" s="46">
        <f t="shared" si="5"/>
        <v>6.6</v>
      </c>
      <c r="V25" s="5">
        <f t="shared" si="6"/>
        <v>12</v>
      </c>
    </row>
    <row r="26" spans="1:22" ht="12.75">
      <c r="A26" s="95">
        <v>7</v>
      </c>
      <c r="B26" s="63" t="s">
        <v>114</v>
      </c>
      <c r="C26" s="63" t="s">
        <v>56</v>
      </c>
      <c r="D26" s="51">
        <v>2.8</v>
      </c>
      <c r="E26" s="51">
        <v>2.8</v>
      </c>
      <c r="F26" s="51"/>
      <c r="G26" s="45">
        <f t="shared" si="0"/>
        <v>2.8</v>
      </c>
      <c r="H26" s="51">
        <v>0.5</v>
      </c>
      <c r="I26" s="51">
        <v>0.5</v>
      </c>
      <c r="J26" s="51"/>
      <c r="K26" s="45">
        <f t="shared" si="1"/>
        <v>0.5</v>
      </c>
      <c r="L26" s="45">
        <f t="shared" si="2"/>
        <v>1.65</v>
      </c>
      <c r="M26" s="51">
        <v>5.2</v>
      </c>
      <c r="N26" s="51">
        <v>5.6</v>
      </c>
      <c r="O26" s="51"/>
      <c r="P26" s="45">
        <f t="shared" si="3"/>
        <v>4.6</v>
      </c>
      <c r="Q26" s="45">
        <f t="shared" si="4"/>
        <v>6.25</v>
      </c>
      <c r="R26" s="51"/>
      <c r="S26" s="51"/>
      <c r="T26" s="51"/>
      <c r="U26" s="46">
        <f t="shared" si="5"/>
        <v>6.25</v>
      </c>
      <c r="V26" s="5">
        <f t="shared" si="6"/>
        <v>13</v>
      </c>
    </row>
    <row r="27" spans="1:22" ht="12.75">
      <c r="A27" s="95">
        <v>4</v>
      </c>
      <c r="B27" s="63" t="s">
        <v>121</v>
      </c>
      <c r="C27" s="63" t="s">
        <v>106</v>
      </c>
      <c r="D27" s="51">
        <v>2.1</v>
      </c>
      <c r="E27" s="51">
        <v>2.5</v>
      </c>
      <c r="F27" s="51"/>
      <c r="G27" s="45">
        <f t="shared" si="0"/>
        <v>2.3</v>
      </c>
      <c r="H27" s="51">
        <v>0.2</v>
      </c>
      <c r="I27" s="51">
        <v>0</v>
      </c>
      <c r="J27" s="51"/>
      <c r="K27" s="45">
        <f t="shared" si="1"/>
        <v>0.1</v>
      </c>
      <c r="L27" s="45">
        <f t="shared" si="2"/>
        <v>1.2</v>
      </c>
      <c r="M27" s="51">
        <v>7</v>
      </c>
      <c r="N27" s="51">
        <v>7</v>
      </c>
      <c r="O27" s="51"/>
      <c r="P27" s="45">
        <f t="shared" si="3"/>
        <v>3</v>
      </c>
      <c r="Q27" s="45">
        <f t="shared" si="4"/>
        <v>4.2</v>
      </c>
      <c r="R27" s="51"/>
      <c r="S27" s="51"/>
      <c r="T27" s="51"/>
      <c r="U27" s="46">
        <f t="shared" si="5"/>
        <v>4.2</v>
      </c>
      <c r="V27" s="5">
        <f t="shared" si="6"/>
        <v>14</v>
      </c>
    </row>
    <row r="28" spans="1:22" ht="12.75">
      <c r="A28" s="29"/>
      <c r="B28" s="63"/>
      <c r="C28" s="29"/>
      <c r="D28" s="51"/>
      <c r="E28" s="51"/>
      <c r="F28" s="51"/>
      <c r="G28" s="45">
        <f t="shared" si="0"/>
        <v>0</v>
      </c>
      <c r="H28" s="51"/>
      <c r="I28" s="51"/>
      <c r="J28" s="51"/>
      <c r="K28" s="45">
        <f t="shared" si="1"/>
        <v>0</v>
      </c>
      <c r="L28" s="45">
        <f t="shared" si="2"/>
        <v>0</v>
      </c>
      <c r="M28" s="51"/>
      <c r="N28" s="51"/>
      <c r="O28" s="51"/>
      <c r="P28" s="45">
        <f t="shared" si="3"/>
        <v>0</v>
      </c>
      <c r="Q28" s="45">
        <f t="shared" si="4"/>
        <v>0</v>
      </c>
      <c r="R28" s="51"/>
      <c r="S28" s="51"/>
      <c r="T28" s="51"/>
      <c r="U28" s="46">
        <f t="shared" si="5"/>
        <v>0</v>
      </c>
      <c r="V28" s="5">
        <f t="shared" si="6"/>
        <v>15</v>
      </c>
    </row>
    <row r="29" spans="1:22" ht="12.75">
      <c r="A29" s="29"/>
      <c r="B29" s="63"/>
      <c r="C29" s="29"/>
      <c r="D29" s="51"/>
      <c r="E29" s="51"/>
      <c r="F29" s="51"/>
      <c r="G29" s="45">
        <f t="shared" si="0"/>
        <v>0</v>
      </c>
      <c r="H29" s="51"/>
      <c r="I29" s="51"/>
      <c r="J29" s="51"/>
      <c r="K29" s="45">
        <f t="shared" si="1"/>
        <v>0</v>
      </c>
      <c r="L29" s="45">
        <f t="shared" si="2"/>
        <v>0</v>
      </c>
      <c r="M29" s="51"/>
      <c r="N29" s="51"/>
      <c r="O29" s="51"/>
      <c r="P29" s="45">
        <f t="shared" si="3"/>
        <v>0</v>
      </c>
      <c r="Q29" s="45">
        <f t="shared" si="4"/>
        <v>0</v>
      </c>
      <c r="R29" s="51"/>
      <c r="S29" s="51"/>
      <c r="T29" s="51"/>
      <c r="U29" s="46">
        <f t="shared" si="5"/>
        <v>0</v>
      </c>
      <c r="V29" s="5">
        <f t="shared" si="6"/>
        <v>15</v>
      </c>
    </row>
    <row r="30" spans="1:22" ht="12.75">
      <c r="A30" s="29"/>
      <c r="B30" s="63"/>
      <c r="C30" s="29"/>
      <c r="D30" s="51"/>
      <c r="E30" s="51"/>
      <c r="F30" s="51"/>
      <c r="G30" s="45">
        <f t="shared" si="0"/>
        <v>0</v>
      </c>
      <c r="H30" s="51"/>
      <c r="I30" s="51"/>
      <c r="J30" s="51"/>
      <c r="K30" s="45">
        <f t="shared" si="1"/>
        <v>0</v>
      </c>
      <c r="L30" s="45">
        <f t="shared" si="2"/>
        <v>0</v>
      </c>
      <c r="M30" s="51"/>
      <c r="N30" s="51"/>
      <c r="O30" s="51"/>
      <c r="P30" s="45">
        <f t="shared" si="3"/>
        <v>0</v>
      </c>
      <c r="Q30" s="45">
        <f t="shared" si="4"/>
        <v>0</v>
      </c>
      <c r="R30" s="51"/>
      <c r="S30" s="51"/>
      <c r="T30" s="51"/>
      <c r="U30" s="46">
        <f t="shared" si="5"/>
        <v>0</v>
      </c>
      <c r="V30" s="5">
        <f t="shared" si="6"/>
        <v>15</v>
      </c>
    </row>
    <row r="31" spans="1:22" ht="12.75">
      <c r="A31" s="29"/>
      <c r="B31" s="30"/>
      <c r="C31" s="29"/>
      <c r="D31" s="51"/>
      <c r="E31" s="51"/>
      <c r="F31" s="51"/>
      <c r="G31" s="45">
        <f t="shared" si="0"/>
        <v>0</v>
      </c>
      <c r="H31" s="51"/>
      <c r="I31" s="51"/>
      <c r="J31" s="51"/>
      <c r="K31" s="45">
        <f t="shared" si="1"/>
        <v>0</v>
      </c>
      <c r="L31" s="45">
        <f t="shared" si="2"/>
        <v>0</v>
      </c>
      <c r="M31" s="51"/>
      <c r="N31" s="51"/>
      <c r="O31" s="51"/>
      <c r="P31" s="45">
        <f t="shared" si="3"/>
        <v>0</v>
      </c>
      <c r="Q31" s="45">
        <f t="shared" si="4"/>
        <v>0</v>
      </c>
      <c r="R31" s="51"/>
      <c r="S31" s="51"/>
      <c r="T31" s="51"/>
      <c r="U31" s="46">
        <f t="shared" si="5"/>
        <v>0</v>
      </c>
      <c r="V31" s="5">
        <f t="shared" si="6"/>
        <v>15</v>
      </c>
    </row>
    <row r="32" spans="1:21" ht="12.75">
      <c r="A32" s="4"/>
      <c r="B32" s="2"/>
      <c r="C32" s="3"/>
      <c r="D32" s="6"/>
      <c r="E32" s="6"/>
      <c r="F32" s="6"/>
      <c r="G32" s="7"/>
      <c r="H32" s="6"/>
      <c r="I32" s="6"/>
      <c r="J32" s="6"/>
      <c r="K32" s="7"/>
      <c r="L32" s="7"/>
      <c r="M32" s="6"/>
      <c r="N32" s="6"/>
      <c r="O32" s="6"/>
      <c r="P32" s="7"/>
      <c r="Q32" s="7"/>
      <c r="R32" s="8"/>
      <c r="S32" s="8"/>
      <c r="T32" s="8"/>
      <c r="U32" s="9"/>
    </row>
    <row r="33" spans="1:21" ht="12.75">
      <c r="A33" s="4"/>
      <c r="B33" s="2"/>
      <c r="C33" s="3"/>
      <c r="D33" s="6"/>
      <c r="E33" s="6"/>
      <c r="F33" s="6"/>
      <c r="G33" s="7"/>
      <c r="H33" s="6"/>
      <c r="I33" s="6"/>
      <c r="J33" s="6"/>
      <c r="K33" s="7"/>
      <c r="L33" s="7"/>
      <c r="M33" s="6"/>
      <c r="N33" s="6"/>
      <c r="O33" s="6"/>
      <c r="P33" s="7"/>
      <c r="Q33" s="7"/>
      <c r="R33" s="8"/>
      <c r="S33" s="8"/>
      <c r="T33" s="8"/>
      <c r="U33" s="9"/>
    </row>
    <row r="34" spans="1:21" ht="12.75">
      <c r="A34" s="44" t="s">
        <v>68</v>
      </c>
      <c r="B34" s="22"/>
      <c r="C34" s="10"/>
      <c r="D34" s="11"/>
      <c r="E34" s="11" t="s">
        <v>44</v>
      </c>
      <c r="F34" s="11"/>
      <c r="G34" s="12"/>
      <c r="H34" s="11"/>
      <c r="I34" s="11"/>
      <c r="J34" s="11"/>
      <c r="K34" s="12"/>
      <c r="L34" s="35" t="s">
        <v>44</v>
      </c>
      <c r="M34" s="11"/>
      <c r="N34" s="11"/>
      <c r="O34" s="11"/>
      <c r="P34" s="12"/>
      <c r="Q34" s="12"/>
      <c r="R34" s="13"/>
      <c r="S34" s="13"/>
      <c r="T34" s="13" t="s">
        <v>44</v>
      </c>
      <c r="U34" s="23"/>
    </row>
    <row r="35" spans="1:21" ht="12.75">
      <c r="A35" s="24"/>
      <c r="B35" s="33" t="s">
        <v>34</v>
      </c>
      <c r="C35" s="32">
        <f>+JURADO!B13</f>
        <v>0</v>
      </c>
      <c r="D35" s="20"/>
      <c r="E35" s="36"/>
      <c r="F35" s="6"/>
      <c r="G35" s="116" t="s">
        <v>40</v>
      </c>
      <c r="H35" s="116"/>
      <c r="I35" s="31">
        <f>+JURADO!B17</f>
        <v>0</v>
      </c>
      <c r="J35" s="31"/>
      <c r="K35" s="6"/>
      <c r="L35" s="16"/>
      <c r="M35" s="14"/>
      <c r="N35" s="34" t="s">
        <v>37</v>
      </c>
      <c r="O35" s="6"/>
      <c r="P35" s="7">
        <f>+JURADO!B21</f>
        <v>0</v>
      </c>
      <c r="Q35" s="7"/>
      <c r="R35" s="7"/>
      <c r="S35" s="7"/>
      <c r="T35" s="18"/>
      <c r="U35" s="25"/>
    </row>
    <row r="36" spans="1:21" ht="12.75">
      <c r="A36" s="24"/>
      <c r="B36" s="14"/>
      <c r="C36" s="14"/>
      <c r="D36" s="20"/>
      <c r="E36" s="20"/>
      <c r="F36" s="6"/>
      <c r="G36" s="14"/>
      <c r="H36" s="14"/>
      <c r="I36" s="14"/>
      <c r="J36" s="14"/>
      <c r="K36" s="6"/>
      <c r="L36" s="6"/>
      <c r="M36" s="14"/>
      <c r="N36" s="14"/>
      <c r="O36" s="14"/>
      <c r="P36" s="14"/>
      <c r="Q36" s="7"/>
      <c r="R36" s="7"/>
      <c r="S36" s="7"/>
      <c r="T36" s="8"/>
      <c r="U36" s="25"/>
    </row>
    <row r="37" spans="1:21" ht="12.75">
      <c r="A37" s="24"/>
      <c r="B37" s="33" t="s">
        <v>35</v>
      </c>
      <c r="C37" s="32" t="str">
        <f>+JURADO!B14</f>
        <v>ESPE RODRIGUEZ</v>
      </c>
      <c r="D37" s="20"/>
      <c r="E37" s="36"/>
      <c r="F37" s="6"/>
      <c r="G37" s="116" t="s">
        <v>41</v>
      </c>
      <c r="H37" s="116"/>
      <c r="I37" s="31" t="str">
        <f>+JURADO!B18</f>
        <v>SONIA GARCIA</v>
      </c>
      <c r="J37" s="31"/>
      <c r="K37" s="6"/>
      <c r="L37" s="16"/>
      <c r="M37" s="14"/>
      <c r="N37" s="34" t="s">
        <v>38</v>
      </c>
      <c r="O37" s="6"/>
      <c r="P37" s="7" t="str">
        <f>+JURADO!B22</f>
        <v>JUDIT TORRALBA</v>
      </c>
      <c r="Q37" s="7"/>
      <c r="R37" s="7"/>
      <c r="S37" s="7"/>
      <c r="T37" s="18"/>
      <c r="U37" s="25"/>
    </row>
    <row r="38" spans="1:21" ht="12.75">
      <c r="A38" s="26"/>
      <c r="B38" s="21"/>
      <c r="C38" s="19"/>
      <c r="D38" s="6"/>
      <c r="E38" s="6"/>
      <c r="F38" s="6"/>
      <c r="G38" s="7"/>
      <c r="H38" s="6"/>
      <c r="I38" s="6"/>
      <c r="J38" s="6"/>
      <c r="K38" s="7"/>
      <c r="L38" s="7"/>
      <c r="M38" s="6"/>
      <c r="N38" s="6"/>
      <c r="O38" s="6"/>
      <c r="P38" s="7"/>
      <c r="Q38" s="7"/>
      <c r="R38" s="8"/>
      <c r="S38" s="8"/>
      <c r="T38" s="8"/>
      <c r="U38" s="25"/>
    </row>
    <row r="39" spans="1:21" ht="12.75">
      <c r="A39" s="15"/>
      <c r="B39" s="40" t="s">
        <v>36</v>
      </c>
      <c r="C39" s="41" t="str">
        <f>+JURADO!B15</f>
        <v>ANA MARI MARTIN</v>
      </c>
      <c r="D39" s="27"/>
      <c r="E39" s="27"/>
      <c r="F39" s="27"/>
      <c r="G39" s="117" t="s">
        <v>42</v>
      </c>
      <c r="H39" s="117"/>
      <c r="I39" s="42" t="str">
        <f>+JURADO!B19</f>
        <v>VISI GUTIERREZ</v>
      </c>
      <c r="J39" s="42"/>
      <c r="K39" s="27"/>
      <c r="L39" s="27"/>
      <c r="M39" s="27"/>
      <c r="N39" s="43" t="s">
        <v>39</v>
      </c>
      <c r="O39" s="16"/>
      <c r="P39" s="17" t="str">
        <f>+JURADO!B23</f>
        <v>ESTHER BARCENILLA</v>
      </c>
      <c r="Q39" s="27"/>
      <c r="R39" s="27"/>
      <c r="S39" s="27"/>
      <c r="T39" s="27"/>
      <c r="U39" s="28"/>
    </row>
    <row r="40" spans="1:3" ht="12.75">
      <c r="A40" s="4"/>
      <c r="B40" s="2"/>
      <c r="C40" s="3"/>
    </row>
    <row r="41" spans="1:3" ht="12.75">
      <c r="A41" s="4"/>
      <c r="B41" s="2"/>
      <c r="C41" s="3"/>
    </row>
    <row r="42" spans="1:3" ht="12.75">
      <c r="A42" s="4"/>
      <c r="B42" s="2"/>
      <c r="C42" s="3"/>
    </row>
    <row r="43" spans="1:3" ht="12.75">
      <c r="A43" s="4"/>
      <c r="B43" s="2"/>
      <c r="C43" s="3"/>
    </row>
    <row r="44" spans="1:3" ht="12.75">
      <c r="A44" s="4"/>
      <c r="B44" s="2"/>
      <c r="C44" s="3"/>
    </row>
    <row r="45" spans="1:3" ht="12.75">
      <c r="A45" s="4"/>
      <c r="B45" s="2"/>
      <c r="C45" s="3"/>
    </row>
    <row r="46" spans="1:3" ht="12.75">
      <c r="A46" s="4"/>
      <c r="B46" s="2"/>
      <c r="C46" s="3"/>
    </row>
    <row r="47" spans="1:3" ht="12.75">
      <c r="A47" s="4"/>
      <c r="B47" s="2"/>
      <c r="C47" s="3"/>
    </row>
    <row r="48" spans="1:3" ht="12.75">
      <c r="A48" s="4"/>
      <c r="B48" s="2"/>
      <c r="C48" s="3"/>
    </row>
    <row r="49" ht="15.75">
      <c r="A49" s="1"/>
    </row>
  </sheetData>
  <mergeCells count="9">
    <mergeCell ref="H1:S1"/>
    <mergeCell ref="H2:S2"/>
    <mergeCell ref="E6:F6"/>
    <mergeCell ref="G8:J8"/>
    <mergeCell ref="G39:H39"/>
    <mergeCell ref="A11:U11"/>
    <mergeCell ref="A12:U12"/>
    <mergeCell ref="G35:H35"/>
    <mergeCell ref="G37:H37"/>
  </mergeCells>
  <printOptions/>
  <pageMargins left="0.1968503937007874" right="0.1968503937007874" top="0.3937007874015748" bottom="0.3937007874015748" header="0" footer="0"/>
  <pageSetup horizontalDpi="600" verticalDpi="600" orientation="landscape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1">
    <tabColor indexed="8"/>
  </sheetPr>
  <dimension ref="A2:I37"/>
  <sheetViews>
    <sheetView showGridLines="0" workbookViewId="0" topLeftCell="A16">
      <selection activeCell="B28" sqref="B28"/>
    </sheetView>
  </sheetViews>
  <sheetFormatPr defaultColWidth="11.421875" defaultRowHeight="12.75"/>
  <cols>
    <col min="1" max="1" width="13.7109375" style="57" customWidth="1"/>
    <col min="2" max="2" width="24.140625" style="57" customWidth="1"/>
    <col min="3" max="3" width="8.421875" style="57" customWidth="1"/>
    <col min="4" max="4" width="11.421875" style="57" customWidth="1"/>
    <col min="5" max="5" width="16.57421875" style="57" customWidth="1"/>
    <col min="6" max="6" width="11.421875" style="57" customWidth="1"/>
    <col min="7" max="7" width="12.28125" style="57" customWidth="1"/>
    <col min="8" max="8" width="5.57421875" style="57" customWidth="1"/>
    <col min="9" max="9" width="9.57421875" style="57" customWidth="1"/>
    <col min="10" max="16384" width="11.421875" style="57" customWidth="1"/>
  </cols>
  <sheetData>
    <row r="1" ht="12.75"/>
    <row r="2" spans="2:5" ht="23.25">
      <c r="B2" s="58" t="s">
        <v>31</v>
      </c>
      <c r="C2" s="58"/>
      <c r="E2" s="59"/>
    </row>
    <row r="3" spans="2:9" ht="23.25">
      <c r="B3" s="58" t="s">
        <v>30</v>
      </c>
      <c r="C3" s="58"/>
      <c r="E3" s="59"/>
      <c r="F3" s="59"/>
      <c r="G3" s="59"/>
      <c r="H3" s="59"/>
      <c r="I3" s="59"/>
    </row>
    <row r="4" spans="5:9" ht="12.75">
      <c r="E4" s="59"/>
      <c r="F4" s="59"/>
      <c r="G4" s="59"/>
      <c r="H4" s="59"/>
      <c r="I4" s="59"/>
    </row>
    <row r="5" spans="2:9" ht="18">
      <c r="B5" s="139" t="s">
        <v>129</v>
      </c>
      <c r="C5" s="139"/>
      <c r="D5" s="139"/>
      <c r="E5" s="139"/>
      <c r="F5" s="59"/>
      <c r="G5" s="59"/>
      <c r="H5" s="59"/>
      <c r="I5" s="59"/>
    </row>
    <row r="6" spans="2:9" ht="18">
      <c r="B6" s="140" t="s">
        <v>130</v>
      </c>
      <c r="C6" s="140"/>
      <c r="E6" s="59"/>
      <c r="F6" s="59"/>
      <c r="G6" s="59"/>
      <c r="H6" s="59"/>
      <c r="I6" s="59"/>
    </row>
    <row r="7" spans="5:9" ht="12.75">
      <c r="E7" s="59"/>
      <c r="F7" s="59"/>
      <c r="G7" s="59"/>
      <c r="H7" s="59"/>
      <c r="I7" s="59"/>
    </row>
    <row r="8" spans="5:9" ht="12.75">
      <c r="E8" s="59"/>
      <c r="F8" s="59"/>
      <c r="G8" s="59"/>
      <c r="H8" s="59"/>
      <c r="I8" s="59"/>
    </row>
    <row r="9" spans="5:9" ht="12.75">
      <c r="E9" s="59"/>
      <c r="F9" s="59"/>
      <c r="G9" s="59"/>
      <c r="H9" s="59"/>
      <c r="I9" s="59"/>
    </row>
    <row r="10" spans="5:9" ht="12.75">
      <c r="E10" s="59"/>
      <c r="F10" s="59"/>
      <c r="G10" s="59"/>
      <c r="H10" s="59"/>
      <c r="I10" s="59"/>
    </row>
    <row r="11" spans="1:9" ht="12.75">
      <c r="A11" s="60" t="s">
        <v>68</v>
      </c>
      <c r="B11" s="60" t="s">
        <v>29</v>
      </c>
      <c r="C11" s="60" t="s">
        <v>50</v>
      </c>
      <c r="E11" s="59"/>
      <c r="F11" s="59"/>
      <c r="G11" s="59"/>
      <c r="H11" s="59"/>
      <c r="I11" s="59"/>
    </row>
    <row r="12" spans="5:9" ht="12.75">
      <c r="E12" s="59"/>
      <c r="F12" s="59"/>
      <c r="G12" s="59"/>
      <c r="H12" s="59"/>
      <c r="I12" s="59"/>
    </row>
    <row r="13" spans="1:9" ht="12.75">
      <c r="A13" s="57" t="s">
        <v>20</v>
      </c>
      <c r="C13" s="57" t="s">
        <v>59</v>
      </c>
      <c r="E13" s="59"/>
      <c r="F13" s="59"/>
      <c r="G13" s="59"/>
      <c r="H13" s="59"/>
      <c r="I13" s="59"/>
    </row>
    <row r="14" spans="1:9" ht="12.75">
      <c r="A14" s="57" t="s">
        <v>21</v>
      </c>
      <c r="B14" s="57" t="s">
        <v>61</v>
      </c>
      <c r="C14" s="57" t="s">
        <v>58</v>
      </c>
      <c r="E14" s="59"/>
      <c r="F14" s="59"/>
      <c r="G14" s="59"/>
      <c r="H14" s="59"/>
      <c r="I14" s="59"/>
    </row>
    <row r="15" spans="1:9" ht="12.75">
      <c r="A15" s="57" t="s">
        <v>22</v>
      </c>
      <c r="B15" s="57" t="s">
        <v>133</v>
      </c>
      <c r="C15" s="57" t="s">
        <v>60</v>
      </c>
      <c r="E15" s="59"/>
      <c r="F15" s="59"/>
      <c r="G15" s="59"/>
      <c r="H15" s="59"/>
      <c r="I15" s="59"/>
    </row>
    <row r="16" spans="5:9" ht="12.75">
      <c r="E16" s="59"/>
      <c r="F16" s="59"/>
      <c r="G16" s="59"/>
      <c r="H16" s="59"/>
      <c r="I16" s="59"/>
    </row>
    <row r="17" spans="1:9" ht="12.75">
      <c r="A17" s="57" t="s">
        <v>23</v>
      </c>
      <c r="C17" s="57" t="s">
        <v>59</v>
      </c>
      <c r="E17" s="59"/>
      <c r="F17" s="59"/>
      <c r="G17" s="59"/>
      <c r="H17" s="59"/>
      <c r="I17" s="59"/>
    </row>
    <row r="18" spans="1:9" ht="12.75">
      <c r="A18" s="57" t="s">
        <v>24</v>
      </c>
      <c r="B18" s="57" t="s">
        <v>135</v>
      </c>
      <c r="C18" s="57" t="s">
        <v>58</v>
      </c>
      <c r="E18" s="59"/>
      <c r="F18" s="59"/>
      <c r="G18" s="59"/>
      <c r="H18" s="59"/>
      <c r="I18" s="59"/>
    </row>
    <row r="19" spans="1:9" ht="12.75">
      <c r="A19" s="57" t="s">
        <v>25</v>
      </c>
      <c r="B19" s="57" t="s">
        <v>131</v>
      </c>
      <c r="C19" s="57" t="s">
        <v>60</v>
      </c>
      <c r="E19" s="59"/>
      <c r="F19" s="59"/>
      <c r="G19" s="59"/>
      <c r="H19" s="59"/>
      <c r="I19" s="59"/>
    </row>
    <row r="20" spans="5:9" ht="12.75">
      <c r="E20" s="59"/>
      <c r="F20" s="59"/>
      <c r="G20" s="59"/>
      <c r="H20" s="59"/>
      <c r="I20" s="59"/>
    </row>
    <row r="21" spans="1:9" ht="12.75">
      <c r="A21" s="57" t="s">
        <v>26</v>
      </c>
      <c r="C21" s="57" t="s">
        <v>59</v>
      </c>
      <c r="E21" s="59"/>
      <c r="F21" s="59"/>
      <c r="G21" s="59"/>
      <c r="H21" s="59"/>
      <c r="I21" s="59"/>
    </row>
    <row r="22" spans="1:9" ht="12.75">
      <c r="A22" s="57" t="s">
        <v>27</v>
      </c>
      <c r="B22" s="57" t="s">
        <v>137</v>
      </c>
      <c r="C22" s="57" t="s">
        <v>58</v>
      </c>
      <c r="E22" s="59"/>
      <c r="F22" s="59"/>
      <c r="G22" s="59"/>
      <c r="H22" s="59"/>
      <c r="I22" s="59"/>
    </row>
    <row r="23" spans="1:9" ht="12.75">
      <c r="A23" s="57" t="s">
        <v>28</v>
      </c>
      <c r="B23" s="57" t="s">
        <v>57</v>
      </c>
      <c r="C23" s="57" t="s">
        <v>60</v>
      </c>
      <c r="E23" s="59"/>
      <c r="F23" s="59"/>
      <c r="G23" s="59"/>
      <c r="H23" s="59"/>
      <c r="I23" s="59"/>
    </row>
    <row r="24" spans="5:9" ht="12.75">
      <c r="E24" s="59"/>
      <c r="F24" s="59"/>
      <c r="G24" s="59"/>
      <c r="H24" s="59"/>
      <c r="I24" s="59"/>
    </row>
    <row r="25" spans="1:9" ht="12.75">
      <c r="A25" s="60" t="s">
        <v>51</v>
      </c>
      <c r="B25" s="60" t="s">
        <v>29</v>
      </c>
      <c r="C25" s="60" t="s">
        <v>50</v>
      </c>
      <c r="E25" s="59"/>
      <c r="F25" s="59"/>
      <c r="G25" s="59"/>
      <c r="H25" s="59"/>
      <c r="I25" s="59"/>
    </row>
    <row r="26" spans="5:9" ht="12.75">
      <c r="E26" s="59"/>
      <c r="F26" s="59"/>
      <c r="G26" s="59"/>
      <c r="H26" s="59"/>
      <c r="I26" s="59"/>
    </row>
    <row r="27" spans="1:9" ht="12.75">
      <c r="A27" s="57" t="s">
        <v>20</v>
      </c>
      <c r="C27" s="57" t="s">
        <v>59</v>
      </c>
      <c r="E27" s="59"/>
      <c r="F27" s="59"/>
      <c r="G27" s="59"/>
      <c r="H27" s="59"/>
      <c r="I27" s="59"/>
    </row>
    <row r="28" spans="1:9" ht="12.75">
      <c r="A28" s="57" t="s">
        <v>21</v>
      </c>
      <c r="B28" s="57" t="s">
        <v>138</v>
      </c>
      <c r="C28" s="57" t="s">
        <v>58</v>
      </c>
      <c r="E28" s="59"/>
      <c r="F28" s="59"/>
      <c r="G28" s="59"/>
      <c r="H28" s="59"/>
      <c r="I28" s="59"/>
    </row>
    <row r="29" spans="1:9" ht="12.75">
      <c r="A29" s="57" t="s">
        <v>22</v>
      </c>
      <c r="B29" s="57" t="s">
        <v>134</v>
      </c>
      <c r="C29" s="57" t="s">
        <v>60</v>
      </c>
      <c r="E29" s="59"/>
      <c r="F29" s="59"/>
      <c r="G29" s="59"/>
      <c r="H29" s="59"/>
      <c r="I29" s="59"/>
    </row>
    <row r="30" spans="5:9" ht="12.75">
      <c r="E30" s="59"/>
      <c r="F30" s="59"/>
      <c r="G30" s="59"/>
      <c r="H30" s="59"/>
      <c r="I30" s="59"/>
    </row>
    <row r="31" spans="1:9" ht="12.75">
      <c r="A31" s="57" t="s">
        <v>23</v>
      </c>
      <c r="C31" s="57" t="s">
        <v>59</v>
      </c>
      <c r="E31" s="59"/>
      <c r="F31" s="59"/>
      <c r="G31" s="59"/>
      <c r="H31" s="59"/>
      <c r="I31" s="59"/>
    </row>
    <row r="32" spans="1:9" ht="12.75">
      <c r="A32" s="57" t="s">
        <v>24</v>
      </c>
      <c r="B32" s="57" t="s">
        <v>136</v>
      </c>
      <c r="C32" s="57" t="s">
        <v>58</v>
      </c>
      <c r="E32" s="59"/>
      <c r="F32" s="59"/>
      <c r="G32" s="59"/>
      <c r="H32" s="59"/>
      <c r="I32" s="59"/>
    </row>
    <row r="33" spans="1:3" ht="12.75">
      <c r="A33" s="57" t="s">
        <v>25</v>
      </c>
      <c r="B33" s="57" t="s">
        <v>132</v>
      </c>
      <c r="C33" s="57" t="s">
        <v>60</v>
      </c>
    </row>
    <row r="35" ht="12.75">
      <c r="A35" s="57" t="s">
        <v>26</v>
      </c>
    </row>
    <row r="36" ht="12.75">
      <c r="A36" s="57" t="s">
        <v>27</v>
      </c>
    </row>
    <row r="37" ht="12.75">
      <c r="A37" s="57" t="s">
        <v>28</v>
      </c>
    </row>
  </sheetData>
  <mergeCells count="2">
    <mergeCell ref="B5:E5"/>
    <mergeCell ref="B6:C6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5">
    <tabColor indexed="11"/>
  </sheetPr>
  <dimension ref="A3:O68"/>
  <sheetViews>
    <sheetView tabSelected="1" workbookViewId="0" topLeftCell="A1">
      <selection activeCell="K10" sqref="K10"/>
    </sheetView>
  </sheetViews>
  <sheetFormatPr defaultColWidth="11.421875" defaultRowHeight="12.75"/>
  <cols>
    <col min="1" max="1" width="7.28125" style="0" customWidth="1"/>
    <col min="2" max="2" width="25.00390625" style="0" customWidth="1"/>
    <col min="3" max="3" width="11.140625" style="0" customWidth="1"/>
    <col min="4" max="7" width="9.28125" style="62" customWidth="1"/>
    <col min="8" max="8" width="10.7109375" style="62" customWidth="1"/>
    <col min="9" max="9" width="7.00390625" style="62" customWidth="1"/>
    <col min="10" max="10" width="12.28125" style="62" customWidth="1"/>
  </cols>
  <sheetData>
    <row r="1" ht="12" customHeight="1"/>
    <row r="2" ht="6" customHeight="1"/>
    <row r="3" spans="3:15" ht="13.5" customHeight="1">
      <c r="C3" s="56" t="s">
        <v>33</v>
      </c>
      <c r="D3" s="84" t="str">
        <f>+JURADO!B5</f>
        <v>POLIDEPORTIVO TOLOSA</v>
      </c>
      <c r="E3" s="81"/>
      <c r="F3" s="82"/>
      <c r="G3" s="82"/>
      <c r="H3" s="83"/>
      <c r="I3" s="86"/>
      <c r="J3" s="64"/>
      <c r="K3" s="61"/>
      <c r="L3" s="61"/>
      <c r="M3" s="61"/>
      <c r="N3" s="61"/>
      <c r="O3" s="61"/>
    </row>
    <row r="4" ht="9" customHeight="1"/>
    <row r="5" spans="3:9" ht="12.75" customHeight="1">
      <c r="C5" s="56" t="s">
        <v>32</v>
      </c>
      <c r="D5" s="84" t="str">
        <f>+JURADO!B6</f>
        <v>28 DE MAYO 2006</v>
      </c>
      <c r="E5" s="85"/>
      <c r="F5" s="112"/>
      <c r="G5" s="112"/>
      <c r="H5" s="113"/>
      <c r="I5" s="87"/>
    </row>
    <row r="6" spans="3:9" ht="12.75" customHeight="1">
      <c r="C6" s="96"/>
      <c r="D6" s="97"/>
      <c r="E6" s="98"/>
      <c r="F6" s="87"/>
      <c r="G6" s="87"/>
      <c r="H6" s="87"/>
      <c r="I6" s="87"/>
    </row>
    <row r="7" ht="15.75" customHeight="1"/>
    <row r="8" spans="1:10" ht="18" customHeight="1">
      <c r="A8" s="142" t="s">
        <v>128</v>
      </c>
      <c r="B8" s="142"/>
      <c r="C8" s="142"/>
      <c r="D8" s="142"/>
      <c r="E8" s="142"/>
      <c r="F8" s="142"/>
      <c r="G8" s="142"/>
      <c r="H8" s="142"/>
      <c r="I8" s="77"/>
      <c r="J8"/>
    </row>
    <row r="9" spans="1:10" ht="9.75" customHeight="1">
      <c r="A9" s="77"/>
      <c r="B9" s="77"/>
      <c r="C9" s="77"/>
      <c r="D9" s="77"/>
      <c r="E9" s="77"/>
      <c r="F9" s="77"/>
      <c r="G9" s="77"/>
      <c r="H9" s="77"/>
      <c r="I9" s="77"/>
      <c r="J9"/>
    </row>
    <row r="10" spans="1:10" ht="13.5" customHeight="1">
      <c r="A10" s="67"/>
      <c r="B10" s="67"/>
      <c r="C10" s="67"/>
      <c r="D10" s="68"/>
      <c r="E10" s="68"/>
      <c r="F10" s="68"/>
      <c r="G10" s="68"/>
      <c r="H10" s="68"/>
      <c r="I10" s="68"/>
      <c r="J10"/>
    </row>
    <row r="11" spans="1:10" ht="17.25" customHeight="1">
      <c r="A11" s="114" t="s">
        <v>140</v>
      </c>
      <c r="B11" s="115"/>
      <c r="C11" s="115"/>
      <c r="D11" s="115"/>
      <c r="E11" s="115"/>
      <c r="F11" s="115"/>
      <c r="G11" s="115"/>
      <c r="H11" s="141"/>
      <c r="I11" s="88"/>
      <c r="J11"/>
    </row>
    <row r="12" spans="1:10" ht="12" customHeight="1">
      <c r="A12" s="89" t="s">
        <v>0</v>
      </c>
      <c r="B12" s="73" t="s">
        <v>1</v>
      </c>
      <c r="C12" s="73" t="s">
        <v>66</v>
      </c>
      <c r="D12" s="74"/>
      <c r="E12" s="74" t="s">
        <v>47</v>
      </c>
      <c r="F12" s="74"/>
      <c r="G12" s="75"/>
      <c r="H12" s="74" t="s">
        <v>64</v>
      </c>
      <c r="I12" s="75" t="s">
        <v>67</v>
      </c>
      <c r="J12"/>
    </row>
    <row r="13" spans="1:10" ht="12" customHeight="1">
      <c r="A13" s="29">
        <v>4</v>
      </c>
      <c r="B13" s="30" t="s">
        <v>88</v>
      </c>
      <c r="C13" s="29" t="s">
        <v>77</v>
      </c>
      <c r="D13" s="105"/>
      <c r="E13" s="105">
        <f>VLOOKUP(A13,'CONJUN inf'!$A$22:$U$27,21,FALSE)</f>
        <v>10.625</v>
      </c>
      <c r="F13" s="106"/>
      <c r="G13" s="106"/>
      <c r="H13" s="107">
        <f aca="true" t="shared" si="0" ref="H13:H18">+E13</f>
        <v>10.625</v>
      </c>
      <c r="I13" s="70">
        <f>RANK(H13,$H$13:$H$17)</f>
        <v>1</v>
      </c>
      <c r="J13"/>
    </row>
    <row r="14" spans="1:10" ht="12" customHeight="1">
      <c r="A14" s="29">
        <v>6</v>
      </c>
      <c r="B14" s="63" t="s">
        <v>55</v>
      </c>
      <c r="C14" s="95" t="s">
        <v>58</v>
      </c>
      <c r="D14" s="106"/>
      <c r="E14" s="105">
        <f>VLOOKUP(A14,'CONJUN inf'!$A$22:$U$27,21,FALSE)</f>
        <v>10.55</v>
      </c>
      <c r="F14" s="106"/>
      <c r="G14" s="106"/>
      <c r="H14" s="107">
        <f t="shared" si="0"/>
        <v>10.55</v>
      </c>
      <c r="I14" s="70">
        <f>RANK(H14,$H$13:$H$17)</f>
        <v>2</v>
      </c>
      <c r="J14"/>
    </row>
    <row r="15" spans="1:10" ht="12" customHeight="1">
      <c r="A15" s="29">
        <v>1</v>
      </c>
      <c r="B15" s="30" t="s">
        <v>85</v>
      </c>
      <c r="C15" s="29" t="s">
        <v>58</v>
      </c>
      <c r="D15" s="105"/>
      <c r="E15" s="105">
        <f>VLOOKUP(A15,'CONJUN inf'!$A$22:$U$27,21,FALSE)</f>
        <v>9.975</v>
      </c>
      <c r="F15" s="106"/>
      <c r="G15" s="106"/>
      <c r="H15" s="107">
        <f t="shared" si="0"/>
        <v>9.975</v>
      </c>
      <c r="I15" s="70">
        <f>RANK(H15,$H$13:$H$17)</f>
        <v>3</v>
      </c>
      <c r="J15"/>
    </row>
    <row r="16" spans="1:10" ht="12" customHeight="1">
      <c r="A16" s="29">
        <v>3</v>
      </c>
      <c r="B16" s="30" t="s">
        <v>87</v>
      </c>
      <c r="C16" s="29" t="s">
        <v>58</v>
      </c>
      <c r="D16" s="105"/>
      <c r="E16" s="105">
        <f>VLOOKUP(A16,'CONJUN inf'!$A$22:$U$27,21,FALSE)</f>
        <v>9.625</v>
      </c>
      <c r="F16" s="106"/>
      <c r="G16" s="106"/>
      <c r="H16" s="107">
        <f t="shared" si="0"/>
        <v>9.625</v>
      </c>
      <c r="I16" s="70">
        <f>RANK(H16,$H$13:$H$17)</f>
        <v>4</v>
      </c>
      <c r="J16"/>
    </row>
    <row r="17" spans="1:10" ht="12" customHeight="1">
      <c r="A17" s="29">
        <v>2</v>
      </c>
      <c r="B17" s="30" t="s">
        <v>86</v>
      </c>
      <c r="C17" s="29" t="s">
        <v>77</v>
      </c>
      <c r="D17" s="105"/>
      <c r="E17" s="105">
        <f>VLOOKUP(A17,'CONJUN inf'!$A$22:$U$27,21,FALSE)</f>
        <v>8.825</v>
      </c>
      <c r="F17" s="106"/>
      <c r="G17" s="106"/>
      <c r="H17" s="107">
        <f t="shared" si="0"/>
        <v>8.825</v>
      </c>
      <c r="I17" s="70">
        <f>RANK(H17,$H$13:$H$17)</f>
        <v>5</v>
      </c>
      <c r="J17"/>
    </row>
    <row r="18" spans="1:10" ht="12" customHeight="1">
      <c r="A18" s="29">
        <v>5</v>
      </c>
      <c r="B18" s="30" t="s">
        <v>89</v>
      </c>
      <c r="C18" s="29" t="s">
        <v>77</v>
      </c>
      <c r="D18" s="105"/>
      <c r="E18" s="105">
        <f>VLOOKUP(A18,'CONJUN inf'!$A$22:$U$27,21,FALSE)</f>
        <v>7.975</v>
      </c>
      <c r="F18" s="106"/>
      <c r="G18" s="106"/>
      <c r="H18" s="107">
        <f t="shared" si="0"/>
        <v>7.975</v>
      </c>
      <c r="I18" s="70">
        <v>6</v>
      </c>
      <c r="J18"/>
    </row>
    <row r="19" spans="1:10" ht="12" customHeight="1">
      <c r="A19" s="111"/>
      <c r="B19" s="109"/>
      <c r="C19" s="111"/>
      <c r="D19" s="71"/>
      <c r="E19" s="71"/>
      <c r="F19" s="110"/>
      <c r="G19" s="110"/>
      <c r="H19" s="72"/>
      <c r="I19" s="70"/>
      <c r="J19"/>
    </row>
    <row r="20" spans="1:10" ht="15" customHeight="1">
      <c r="A20" s="114" t="s">
        <v>141</v>
      </c>
      <c r="B20" s="115"/>
      <c r="C20" s="115"/>
      <c r="D20" s="115"/>
      <c r="E20" s="115"/>
      <c r="F20" s="115"/>
      <c r="G20" s="115"/>
      <c r="H20" s="141"/>
      <c r="I20" s="88"/>
      <c r="J20"/>
    </row>
    <row r="21" spans="1:10" ht="12.75">
      <c r="A21" s="89" t="s">
        <v>0</v>
      </c>
      <c r="B21" s="73" t="s">
        <v>1</v>
      </c>
      <c r="C21" s="73" t="s">
        <v>66</v>
      </c>
      <c r="D21" s="74"/>
      <c r="E21" s="74" t="s">
        <v>47</v>
      </c>
      <c r="F21" s="74"/>
      <c r="G21" s="75"/>
      <c r="H21" s="74" t="s">
        <v>64</v>
      </c>
      <c r="I21" s="75" t="s">
        <v>67</v>
      </c>
      <c r="J21"/>
    </row>
    <row r="22" spans="1:10" ht="12" customHeight="1">
      <c r="A22" s="29">
        <v>4</v>
      </c>
      <c r="B22" s="30" t="s">
        <v>78</v>
      </c>
      <c r="C22" s="29" t="s">
        <v>77</v>
      </c>
      <c r="D22" s="105"/>
      <c r="E22" s="105">
        <f>VLOOKUP(A22,'CONJUN al'!$A$21:$U$26,21,FALSE)</f>
        <v>10.55</v>
      </c>
      <c r="F22" s="105"/>
      <c r="G22" s="105"/>
      <c r="H22" s="107">
        <f aca="true" t="shared" si="1" ref="H22:H27">+E22</f>
        <v>10.55</v>
      </c>
      <c r="I22" s="70">
        <f aca="true" t="shared" si="2" ref="I22:I27">RANK(H22,$H$22:$H$28)</f>
        <v>1</v>
      </c>
      <c r="J22"/>
    </row>
    <row r="23" spans="1:10" ht="12" customHeight="1">
      <c r="A23" s="29">
        <v>3</v>
      </c>
      <c r="B23" s="30" t="s">
        <v>76</v>
      </c>
      <c r="C23" s="29" t="s">
        <v>77</v>
      </c>
      <c r="D23" s="105"/>
      <c r="E23" s="105">
        <f>VLOOKUP(A23,'CONJUN al'!$A$21:$U$26,21,FALSE)</f>
        <v>10.375</v>
      </c>
      <c r="F23" s="105"/>
      <c r="G23" s="105"/>
      <c r="H23" s="107">
        <f t="shared" si="1"/>
        <v>10.375</v>
      </c>
      <c r="I23" s="70">
        <f t="shared" si="2"/>
        <v>2</v>
      </c>
      <c r="J23"/>
    </row>
    <row r="24" spans="1:10" ht="12" customHeight="1">
      <c r="A24" s="29">
        <v>1</v>
      </c>
      <c r="B24" s="30" t="s">
        <v>74</v>
      </c>
      <c r="C24" s="29" t="s">
        <v>77</v>
      </c>
      <c r="D24" s="105"/>
      <c r="E24" s="105">
        <f>VLOOKUP(A24,'CONJUN al'!$A$21:$U$26,21,FALSE)</f>
        <v>9.275</v>
      </c>
      <c r="F24" s="105"/>
      <c r="G24" s="105"/>
      <c r="H24" s="107">
        <f t="shared" si="1"/>
        <v>9.275</v>
      </c>
      <c r="I24" s="70">
        <f t="shared" si="2"/>
        <v>3</v>
      </c>
      <c r="J24"/>
    </row>
    <row r="25" spans="1:10" ht="12" customHeight="1">
      <c r="A25" s="29">
        <v>6</v>
      </c>
      <c r="B25" s="30" t="s">
        <v>79</v>
      </c>
      <c r="C25" s="29" t="s">
        <v>58</v>
      </c>
      <c r="D25" s="105"/>
      <c r="E25" s="105">
        <f>VLOOKUP(A25,'CONJUN al'!$A$21:$U$26,21,FALSE)</f>
        <v>9.1</v>
      </c>
      <c r="F25" s="105"/>
      <c r="G25" s="105"/>
      <c r="H25" s="107">
        <f t="shared" si="1"/>
        <v>9.1</v>
      </c>
      <c r="I25" s="70">
        <f t="shared" si="2"/>
        <v>4</v>
      </c>
      <c r="J25"/>
    </row>
    <row r="26" spans="1:10" ht="12" customHeight="1">
      <c r="A26" s="29">
        <v>2</v>
      </c>
      <c r="B26" s="30" t="s">
        <v>75</v>
      </c>
      <c r="C26" s="29" t="s">
        <v>58</v>
      </c>
      <c r="D26" s="105"/>
      <c r="E26" s="105">
        <f>VLOOKUP(A26,'CONJUN al'!$A$21:$U$26,21,FALSE)</f>
        <v>8.5</v>
      </c>
      <c r="F26" s="105"/>
      <c r="G26" s="105"/>
      <c r="H26" s="107">
        <f t="shared" si="1"/>
        <v>8.5</v>
      </c>
      <c r="I26" s="70">
        <f t="shared" si="2"/>
        <v>5</v>
      </c>
      <c r="J26"/>
    </row>
    <row r="27" spans="1:10" ht="12" customHeight="1">
      <c r="A27" s="29">
        <v>5</v>
      </c>
      <c r="B27" s="30" t="s">
        <v>55</v>
      </c>
      <c r="C27" s="29" t="s">
        <v>58</v>
      </c>
      <c r="D27" s="105"/>
      <c r="E27" s="105">
        <f>VLOOKUP(A27,'CONJUN al'!$A$21:$U$26,21,FALSE)</f>
        <v>8.25</v>
      </c>
      <c r="F27" s="105"/>
      <c r="G27" s="105"/>
      <c r="H27" s="107">
        <f t="shared" si="1"/>
        <v>8.25</v>
      </c>
      <c r="I27" s="70">
        <f t="shared" si="2"/>
        <v>6</v>
      </c>
      <c r="J27"/>
    </row>
    <row r="28" spans="1:10" ht="12" customHeight="1">
      <c r="A28" s="70"/>
      <c r="B28" s="14"/>
      <c r="C28" s="14"/>
      <c r="D28" s="71"/>
      <c r="E28" s="71"/>
      <c r="F28" s="71"/>
      <c r="G28" s="71"/>
      <c r="H28" s="72"/>
      <c r="I28" s="70"/>
      <c r="J28"/>
    </row>
    <row r="29" spans="1:10" ht="15" customHeight="1">
      <c r="A29" s="114" t="s">
        <v>70</v>
      </c>
      <c r="B29" s="115"/>
      <c r="C29" s="115"/>
      <c r="D29" s="115"/>
      <c r="E29" s="115"/>
      <c r="F29" s="115"/>
      <c r="G29" s="115"/>
      <c r="H29" s="141"/>
      <c r="I29" s="88"/>
      <c r="J29"/>
    </row>
    <row r="30" spans="1:10" ht="12" customHeight="1">
      <c r="A30" s="89" t="s">
        <v>0</v>
      </c>
      <c r="B30" s="73" t="s">
        <v>1</v>
      </c>
      <c r="C30" s="73" t="s">
        <v>66</v>
      </c>
      <c r="D30" s="74"/>
      <c r="E30" s="74" t="s">
        <v>65</v>
      </c>
      <c r="F30" s="74" t="s">
        <v>62</v>
      </c>
      <c r="G30" s="75"/>
      <c r="H30" s="74" t="s">
        <v>64</v>
      </c>
      <c r="I30" s="75" t="s">
        <v>67</v>
      </c>
      <c r="J30"/>
    </row>
    <row r="31" spans="1:10" ht="12" customHeight="1">
      <c r="A31" s="95">
        <v>7</v>
      </c>
      <c r="B31" s="63" t="s">
        <v>93</v>
      </c>
      <c r="C31" s="63" t="s">
        <v>52</v>
      </c>
      <c r="D31" s="105"/>
      <c r="E31" s="105">
        <f>VLOOKUP(A31,'ALEV  M L'!$A$14:$U$31,21,FALSE)</f>
        <v>9.925</v>
      </c>
      <c r="F31" s="105">
        <f>VLOOKUP(A31,'ALEV  CUERDA'!$A$14:$U$31,21,FALSE)</f>
        <v>11.35</v>
      </c>
      <c r="G31" s="105"/>
      <c r="H31" s="107">
        <f aca="true" t="shared" si="3" ref="H31:H45">+E31+F31</f>
        <v>21.275</v>
      </c>
      <c r="I31" s="70">
        <f aca="true" t="shared" si="4" ref="I31:I45">RANK(H31,$H$31:$H$45)</f>
        <v>1</v>
      </c>
      <c r="J31"/>
    </row>
    <row r="32" spans="1:10" ht="12" customHeight="1">
      <c r="A32" s="95">
        <v>4</v>
      </c>
      <c r="B32" s="63" t="s">
        <v>99</v>
      </c>
      <c r="C32" s="63" t="s">
        <v>52</v>
      </c>
      <c r="D32" s="105"/>
      <c r="E32" s="105">
        <f>VLOOKUP(A32,'ALEV  M L'!$A$14:$U$31,21,FALSE)</f>
        <v>9.5</v>
      </c>
      <c r="F32" s="105">
        <f>VLOOKUP(A32,'ALEV  CUERDA'!$A$14:$U$31,21,FALSE)</f>
        <v>10.575</v>
      </c>
      <c r="G32" s="105"/>
      <c r="H32" s="107">
        <f t="shared" si="3"/>
        <v>20.075</v>
      </c>
      <c r="I32" s="70">
        <f t="shared" si="4"/>
        <v>2</v>
      </c>
      <c r="J32"/>
    </row>
    <row r="33" spans="1:10" ht="12" customHeight="1">
      <c r="A33" s="95">
        <v>13</v>
      </c>
      <c r="B33" s="63" t="s">
        <v>96</v>
      </c>
      <c r="C33" s="63" t="s">
        <v>52</v>
      </c>
      <c r="D33" s="105"/>
      <c r="E33" s="105">
        <f>VLOOKUP(A33,'ALEV  M L'!$A$14:$U$31,21,FALSE)</f>
        <v>9.05</v>
      </c>
      <c r="F33" s="105">
        <f>VLOOKUP(A33,'ALEV  CUERDA'!$A$14:$U$31,21,FALSE)</f>
        <v>10.225000000000001</v>
      </c>
      <c r="G33" s="105"/>
      <c r="H33" s="107">
        <f t="shared" si="3"/>
        <v>19.275000000000002</v>
      </c>
      <c r="I33" s="70">
        <f t="shared" si="4"/>
        <v>3</v>
      </c>
      <c r="J33"/>
    </row>
    <row r="34" spans="1:10" ht="12" customHeight="1">
      <c r="A34" s="95">
        <v>15</v>
      </c>
      <c r="B34" s="63" t="s">
        <v>97</v>
      </c>
      <c r="C34" s="63" t="s">
        <v>108</v>
      </c>
      <c r="D34" s="106"/>
      <c r="E34" s="105">
        <f>VLOOKUP(A34,'ALEV  M L'!$A$14:$U$31,21,FALSE)</f>
        <v>9.175</v>
      </c>
      <c r="F34" s="105">
        <f>VLOOKUP(A34,'ALEV  CUERDA'!$A$14:$U$31,21,FALSE)</f>
        <v>9.9</v>
      </c>
      <c r="G34" s="106"/>
      <c r="H34" s="107">
        <f t="shared" si="3"/>
        <v>19.075000000000003</v>
      </c>
      <c r="I34" s="70">
        <f t="shared" si="4"/>
        <v>4</v>
      </c>
      <c r="J34"/>
    </row>
    <row r="35" spans="1:10" ht="12" customHeight="1">
      <c r="A35" s="95">
        <v>3</v>
      </c>
      <c r="B35" s="63" t="s">
        <v>91</v>
      </c>
      <c r="C35" s="63" t="s">
        <v>105</v>
      </c>
      <c r="D35" s="105"/>
      <c r="E35" s="105">
        <f>VLOOKUP(A35,'ALEV  M L'!$A$14:$U$31,21,FALSE)</f>
        <v>9.225</v>
      </c>
      <c r="F35" s="105">
        <f>VLOOKUP(A35,'ALEV  CUERDA'!$A$14:$U$31,21,FALSE)</f>
        <v>9.825</v>
      </c>
      <c r="G35" s="105"/>
      <c r="H35" s="107">
        <f t="shared" si="3"/>
        <v>19.049999999999997</v>
      </c>
      <c r="I35" s="70">
        <f t="shared" si="4"/>
        <v>5</v>
      </c>
      <c r="J35"/>
    </row>
    <row r="36" spans="1:10" ht="12" customHeight="1">
      <c r="A36" s="95">
        <v>9</v>
      </c>
      <c r="B36" s="63" t="s">
        <v>94</v>
      </c>
      <c r="C36" s="63" t="s">
        <v>107</v>
      </c>
      <c r="D36" s="105"/>
      <c r="E36" s="105">
        <f>VLOOKUP(A36,'ALEV  M L'!$A$14:$U$31,21,FALSE)</f>
        <v>9.475</v>
      </c>
      <c r="F36" s="105">
        <f>VLOOKUP(A36,'ALEV  CUERDA'!$A$14:$U$31,21,FALSE)</f>
        <v>9.325</v>
      </c>
      <c r="G36" s="105"/>
      <c r="H36" s="107">
        <f t="shared" si="3"/>
        <v>18.799999999999997</v>
      </c>
      <c r="I36" s="70">
        <f t="shared" si="4"/>
        <v>6</v>
      </c>
      <c r="J36"/>
    </row>
    <row r="37" spans="1:10" ht="12" customHeight="1">
      <c r="A37" s="95">
        <v>10</v>
      </c>
      <c r="B37" s="63" t="s">
        <v>102</v>
      </c>
      <c r="C37" s="63" t="s">
        <v>54</v>
      </c>
      <c r="D37" s="105"/>
      <c r="E37" s="105">
        <f>VLOOKUP(A37,'ALEV  M L'!$A$14:$U$31,21,FALSE)</f>
        <v>8.825</v>
      </c>
      <c r="F37" s="105">
        <f>VLOOKUP(A37,'ALEV  CUERDA'!$A$14:$U$31,21,FALSE)</f>
        <v>9.600000000000001</v>
      </c>
      <c r="G37" s="105"/>
      <c r="H37" s="107">
        <f t="shared" si="3"/>
        <v>18.425</v>
      </c>
      <c r="I37" s="70">
        <f t="shared" si="4"/>
        <v>7</v>
      </c>
      <c r="J37"/>
    </row>
    <row r="38" spans="1:10" ht="12" customHeight="1">
      <c r="A38" s="95">
        <v>1</v>
      </c>
      <c r="B38" s="63" t="s">
        <v>90</v>
      </c>
      <c r="C38" s="63" t="s">
        <v>54</v>
      </c>
      <c r="D38" s="105"/>
      <c r="E38" s="105">
        <f>VLOOKUP(A38,'ALEV  M L'!$A$14:$U$31,21,FALSE)</f>
        <v>9.025</v>
      </c>
      <c r="F38" s="105">
        <f>VLOOKUP(A38,'ALEV  CUERDA'!$A$14:$U$31,21,FALSE)</f>
        <v>9.3</v>
      </c>
      <c r="G38" s="105"/>
      <c r="H38" s="107">
        <f t="shared" si="3"/>
        <v>18.325000000000003</v>
      </c>
      <c r="I38" s="70">
        <f>RANK(H38,$H$31:$H$45)</f>
        <v>8</v>
      </c>
      <c r="J38"/>
    </row>
    <row r="39" spans="1:10" ht="12" customHeight="1">
      <c r="A39" s="95">
        <v>6</v>
      </c>
      <c r="B39" s="63" t="s">
        <v>100</v>
      </c>
      <c r="C39" s="63" t="s">
        <v>109</v>
      </c>
      <c r="D39" s="105"/>
      <c r="E39" s="105">
        <f>VLOOKUP(A39,'ALEV  M L'!$A$14:$U$31,21,FALSE)</f>
        <v>9.8</v>
      </c>
      <c r="F39" s="105">
        <f>VLOOKUP(A39,'ALEV  CUERDA'!$A$14:$U$31,21,FALSE)</f>
        <v>8.45</v>
      </c>
      <c r="G39" s="105"/>
      <c r="H39" s="107">
        <f t="shared" si="3"/>
        <v>18.25</v>
      </c>
      <c r="I39" s="70">
        <f t="shared" si="4"/>
        <v>9</v>
      </c>
      <c r="J39"/>
    </row>
    <row r="40" spans="1:10" ht="12" customHeight="1">
      <c r="A40" s="95">
        <v>12</v>
      </c>
      <c r="B40" s="63" t="s">
        <v>103</v>
      </c>
      <c r="C40" s="63" t="s">
        <v>110</v>
      </c>
      <c r="D40" s="105"/>
      <c r="E40" s="105">
        <f>VLOOKUP(A40,'ALEV  M L'!$A$14:$U$31,21,FALSE)</f>
        <v>9.3</v>
      </c>
      <c r="F40" s="105">
        <f>VLOOKUP(A40,'ALEV  CUERDA'!$A$14:$U$31,21,FALSE)</f>
        <v>8.825</v>
      </c>
      <c r="G40" s="105"/>
      <c r="H40" s="107">
        <f t="shared" si="3"/>
        <v>18.125</v>
      </c>
      <c r="I40" s="70">
        <f t="shared" si="4"/>
        <v>10</v>
      </c>
      <c r="J40"/>
    </row>
    <row r="41" spans="1:10" ht="12" customHeight="1">
      <c r="A41" s="95">
        <v>5</v>
      </c>
      <c r="B41" s="63" t="s">
        <v>92</v>
      </c>
      <c r="C41" s="63" t="s">
        <v>106</v>
      </c>
      <c r="D41" s="105"/>
      <c r="E41" s="105">
        <f>VLOOKUP(A41,'ALEV  M L'!$A$14:$U$31,21,FALSE)</f>
        <v>5.675</v>
      </c>
      <c r="F41" s="105">
        <f>VLOOKUP(A41,'ALEV  CUERDA'!$A$14:$U$31,21,FALSE)</f>
        <v>5.65</v>
      </c>
      <c r="G41" s="105"/>
      <c r="H41" s="107">
        <f t="shared" si="3"/>
        <v>11.325</v>
      </c>
      <c r="I41" s="70">
        <f t="shared" si="4"/>
        <v>11</v>
      </c>
      <c r="J41"/>
    </row>
    <row r="42" spans="1:10" ht="12" customHeight="1">
      <c r="A42" s="95">
        <v>11</v>
      </c>
      <c r="B42" s="63" t="s">
        <v>95</v>
      </c>
      <c r="C42" s="63" t="s">
        <v>106</v>
      </c>
      <c r="D42" s="105"/>
      <c r="E42" s="105">
        <f>VLOOKUP(A42,'ALEV  M L'!$A$14:$U$31,21,FALSE)</f>
        <v>4.775</v>
      </c>
      <c r="F42" s="105">
        <f>VLOOKUP(A42,'ALEV  CUERDA'!$A$14:$U$31,21,FALSE)</f>
        <v>4.7749999999999995</v>
      </c>
      <c r="G42" s="105"/>
      <c r="H42" s="107">
        <f t="shared" si="3"/>
        <v>9.55</v>
      </c>
      <c r="I42" s="70">
        <f t="shared" si="4"/>
        <v>12</v>
      </c>
      <c r="J42"/>
    </row>
    <row r="43" spans="1:10" ht="12" customHeight="1">
      <c r="A43" s="95">
        <v>14</v>
      </c>
      <c r="B43" s="63" t="s">
        <v>104</v>
      </c>
      <c r="C43" s="63" t="s">
        <v>56</v>
      </c>
      <c r="D43" s="105"/>
      <c r="E43" s="105">
        <f>VLOOKUP(A43,'ALEV  M L'!$A$14:$U$31,21,FALSE)</f>
        <v>4.3500000000000005</v>
      </c>
      <c r="F43" s="105">
        <f>VLOOKUP(A43,'ALEV  CUERDA'!$A$14:$U$31,21,FALSE)</f>
        <v>3.15</v>
      </c>
      <c r="G43" s="105"/>
      <c r="H43" s="107">
        <f t="shared" si="3"/>
        <v>7.5</v>
      </c>
      <c r="I43" s="70">
        <f t="shared" si="4"/>
        <v>13</v>
      </c>
      <c r="J43"/>
    </row>
    <row r="44" spans="1:10" ht="12" customHeight="1">
      <c r="A44" s="95">
        <v>8</v>
      </c>
      <c r="B44" s="63" t="s">
        <v>101</v>
      </c>
      <c r="C44" s="63" t="s">
        <v>56</v>
      </c>
      <c r="D44" s="105"/>
      <c r="E44" s="105">
        <f>VLOOKUP(A44,'ALEV  M L'!$A$14:$U$31,21,FALSE)</f>
        <v>4.175</v>
      </c>
      <c r="F44" s="105">
        <f>VLOOKUP(A44,'ALEV  CUERDA'!$A$14:$U$31,21,FALSE)</f>
        <v>2.8499999999999996</v>
      </c>
      <c r="G44" s="105"/>
      <c r="H44" s="107">
        <f t="shared" si="3"/>
        <v>7.0249999999999995</v>
      </c>
      <c r="I44" s="70">
        <f t="shared" si="4"/>
        <v>14</v>
      </c>
      <c r="J44"/>
    </row>
    <row r="45" spans="1:10" ht="12.75">
      <c r="A45" s="95">
        <v>2</v>
      </c>
      <c r="B45" s="63" t="s">
        <v>98</v>
      </c>
      <c r="C45" s="63" t="s">
        <v>56</v>
      </c>
      <c r="D45" s="105"/>
      <c r="E45" s="105">
        <f>VLOOKUP(A45,'ALEV  M L'!$A$14:$U$31,21,FALSE)</f>
        <v>3.375</v>
      </c>
      <c r="F45" s="105">
        <f>VLOOKUP(A45,'ALEV  CUERDA'!$A$14:$U$31,21,FALSE)</f>
        <v>1.9999999999999991</v>
      </c>
      <c r="G45" s="105"/>
      <c r="H45" s="107">
        <f t="shared" si="3"/>
        <v>5.374999999999999</v>
      </c>
      <c r="I45" s="70">
        <f t="shared" si="4"/>
        <v>15</v>
      </c>
      <c r="J45"/>
    </row>
    <row r="46" ht="12" customHeight="1">
      <c r="J46"/>
    </row>
    <row r="47" spans="1:10" ht="15.75" customHeight="1">
      <c r="A47" s="114" t="s">
        <v>71</v>
      </c>
      <c r="B47" s="115"/>
      <c r="C47" s="115"/>
      <c r="D47" s="115"/>
      <c r="E47" s="115"/>
      <c r="F47" s="115"/>
      <c r="G47" s="115"/>
      <c r="H47" s="141"/>
      <c r="I47" s="88"/>
      <c r="J47"/>
    </row>
    <row r="48" spans="1:10" ht="12" customHeight="1">
      <c r="A48" s="89" t="s">
        <v>0</v>
      </c>
      <c r="B48" s="73" t="s">
        <v>1</v>
      </c>
      <c r="C48" s="73" t="s">
        <v>66</v>
      </c>
      <c r="D48" s="74"/>
      <c r="E48" s="74" t="s">
        <v>63</v>
      </c>
      <c r="F48" s="74" t="s">
        <v>62</v>
      </c>
      <c r="G48" s="75"/>
      <c r="H48" s="74" t="s">
        <v>64</v>
      </c>
      <c r="I48" s="75" t="s">
        <v>67</v>
      </c>
      <c r="J48"/>
    </row>
    <row r="49" spans="1:10" ht="12" customHeight="1">
      <c r="A49" s="99">
        <v>14</v>
      </c>
      <c r="B49" s="5" t="s">
        <v>127</v>
      </c>
      <c r="C49" s="5" t="s">
        <v>54</v>
      </c>
      <c r="D49" s="105"/>
      <c r="E49" s="105">
        <f>VLOOKUP(A49,'INFA  ARO'!$A$14:$U$31,21,FALSE)</f>
        <v>12.25</v>
      </c>
      <c r="F49" s="105">
        <f>VLOOKUP(A49,'INF CUERDA'!$A$14:$U$31,21,FALSE)</f>
        <v>10.024999999999999</v>
      </c>
      <c r="G49" s="105"/>
      <c r="H49" s="107">
        <f aca="true" t="shared" si="5" ref="H49:H62">+E49+F49</f>
        <v>22.275</v>
      </c>
      <c r="I49" s="70">
        <f aca="true" t="shared" si="6" ref="I49:I62">RANK(H49,$H$49:$H$63)</f>
        <v>1</v>
      </c>
      <c r="J49"/>
    </row>
    <row r="50" spans="1:10" ht="12" customHeight="1">
      <c r="A50" s="99">
        <v>5</v>
      </c>
      <c r="B50" s="5" t="s">
        <v>113</v>
      </c>
      <c r="C50" s="5" t="s">
        <v>54</v>
      </c>
      <c r="D50" s="108"/>
      <c r="E50" s="105">
        <f>VLOOKUP(A50,'INFA  ARO'!$A$14:$U$31,21,FALSE)</f>
        <v>11.125</v>
      </c>
      <c r="F50" s="105">
        <f>VLOOKUP(A50,'INF CUERDA'!$A$14:$U$31,21,FALSE)</f>
        <v>10.075000000000001</v>
      </c>
      <c r="G50" s="105"/>
      <c r="H50" s="107">
        <f t="shared" si="5"/>
        <v>21.200000000000003</v>
      </c>
      <c r="I50" s="70">
        <f t="shared" si="6"/>
        <v>2</v>
      </c>
      <c r="J50"/>
    </row>
    <row r="51" spans="1:10" ht="12" customHeight="1">
      <c r="A51" s="99">
        <v>8</v>
      </c>
      <c r="B51" s="5" t="s">
        <v>124</v>
      </c>
      <c r="C51" s="5" t="s">
        <v>54</v>
      </c>
      <c r="D51" s="105"/>
      <c r="E51" s="105">
        <f>VLOOKUP(A51,'INFA  ARO'!$A$14:$U$31,21,FALSE)</f>
        <v>10.875</v>
      </c>
      <c r="F51" s="105">
        <f>VLOOKUP(A51,'INF CUERDA'!$A$14:$U$31,21,FALSE)</f>
        <v>9.75</v>
      </c>
      <c r="G51" s="105"/>
      <c r="H51" s="107">
        <f t="shared" si="5"/>
        <v>20.625</v>
      </c>
      <c r="I51" s="70">
        <f t="shared" si="6"/>
        <v>3</v>
      </c>
      <c r="J51"/>
    </row>
    <row r="52" spans="1:10" ht="12" customHeight="1">
      <c r="A52" s="99">
        <v>12</v>
      </c>
      <c r="B52" s="5" t="s">
        <v>126</v>
      </c>
      <c r="C52" s="5" t="s">
        <v>123</v>
      </c>
      <c r="D52" s="108"/>
      <c r="E52" s="105">
        <f>VLOOKUP(A52,'INFA  ARO'!$A$14:$U$31,21,FALSE)</f>
        <v>10.25</v>
      </c>
      <c r="F52" s="105">
        <f>VLOOKUP(A52,'INF CUERDA'!$A$14:$U$31,21,FALSE)</f>
        <v>9.225</v>
      </c>
      <c r="G52" s="105"/>
      <c r="H52" s="107">
        <f t="shared" si="5"/>
        <v>19.475</v>
      </c>
      <c r="I52" s="70">
        <f t="shared" si="6"/>
        <v>4</v>
      </c>
      <c r="J52"/>
    </row>
    <row r="53" spans="1:10" ht="12" customHeight="1">
      <c r="A53" s="99">
        <v>11</v>
      </c>
      <c r="B53" s="5" t="s">
        <v>117</v>
      </c>
      <c r="C53" s="5" t="s">
        <v>53</v>
      </c>
      <c r="D53" s="105"/>
      <c r="E53" s="105">
        <f>VLOOKUP(A53,'INFA  ARO'!$A$14:$U$31,21,FALSE)</f>
        <v>10.325</v>
      </c>
      <c r="F53" s="105">
        <f>VLOOKUP(A53,'INF CUERDA'!$A$14:$U$31,21,FALSE)</f>
        <v>8.925</v>
      </c>
      <c r="G53" s="105"/>
      <c r="H53" s="107">
        <f t="shared" si="5"/>
        <v>19.25</v>
      </c>
      <c r="I53" s="70">
        <f t="shared" si="6"/>
        <v>5</v>
      </c>
      <c r="J53"/>
    </row>
    <row r="54" spans="1:10" ht="12" customHeight="1">
      <c r="A54" s="99">
        <v>6</v>
      </c>
      <c r="B54" s="5" t="s">
        <v>122</v>
      </c>
      <c r="C54" s="5" t="s">
        <v>123</v>
      </c>
      <c r="D54" s="105"/>
      <c r="E54" s="105">
        <f>VLOOKUP(A54,'INFA  ARO'!$A$14:$U$31,21,FALSE)</f>
        <v>9.725000000000001</v>
      </c>
      <c r="F54" s="105">
        <f>VLOOKUP(A54,'INF CUERDA'!$A$14:$U$31,21,FALSE)</f>
        <v>9.5</v>
      </c>
      <c r="G54" s="105"/>
      <c r="H54" s="107">
        <f t="shared" si="5"/>
        <v>19.225</v>
      </c>
      <c r="I54" s="70">
        <f t="shared" si="6"/>
        <v>6</v>
      </c>
      <c r="J54"/>
    </row>
    <row r="55" spans="1:10" ht="12" customHeight="1">
      <c r="A55" s="99">
        <v>2</v>
      </c>
      <c r="B55" s="5" t="s">
        <v>120</v>
      </c>
      <c r="C55" s="5" t="s">
        <v>53</v>
      </c>
      <c r="D55" s="105"/>
      <c r="E55" s="105">
        <f>VLOOKUP(A55,'INFA  ARO'!$A$14:$U$31,21,FALSE)</f>
        <v>10.5</v>
      </c>
      <c r="F55" s="105">
        <f>VLOOKUP(A55,'INF CUERDA'!$A$14:$U$31,21,FALSE)</f>
        <v>8.525</v>
      </c>
      <c r="G55" s="105"/>
      <c r="H55" s="107">
        <f t="shared" si="5"/>
        <v>19.025</v>
      </c>
      <c r="I55" s="70">
        <f t="shared" si="6"/>
        <v>7</v>
      </c>
      <c r="J55"/>
    </row>
    <row r="56" spans="1:10" ht="12" customHeight="1">
      <c r="A56" s="99">
        <v>9</v>
      </c>
      <c r="B56" s="5" t="s">
        <v>115</v>
      </c>
      <c r="C56" s="5" t="s">
        <v>116</v>
      </c>
      <c r="D56" s="105"/>
      <c r="E56" s="105">
        <f>VLOOKUP(A56,'INFA  ARO'!$A$14:$U$31,21,FALSE)</f>
        <v>9.25</v>
      </c>
      <c r="F56" s="105">
        <f>VLOOKUP(A56,'INF CUERDA'!$A$14:$U$31,21,FALSE)</f>
        <v>8.775</v>
      </c>
      <c r="G56" s="105"/>
      <c r="H56" s="107">
        <f t="shared" si="5"/>
        <v>18.025</v>
      </c>
      <c r="I56" s="70">
        <f t="shared" si="6"/>
        <v>8</v>
      </c>
      <c r="J56"/>
    </row>
    <row r="57" spans="1:10" ht="12" customHeight="1">
      <c r="A57" s="99">
        <v>13</v>
      </c>
      <c r="B57" s="5" t="s">
        <v>118</v>
      </c>
      <c r="C57" s="5" t="s">
        <v>119</v>
      </c>
      <c r="D57" s="108"/>
      <c r="E57" s="105">
        <f>VLOOKUP(A57,'INFA  ARO'!$A$14:$U$31,21,FALSE)</f>
        <v>9.125</v>
      </c>
      <c r="F57" s="105">
        <f>VLOOKUP(A57,'INF CUERDA'!$A$14:$U$31,21,FALSE)</f>
        <v>7.525</v>
      </c>
      <c r="G57" s="105"/>
      <c r="H57" s="107">
        <f t="shared" si="5"/>
        <v>16.65</v>
      </c>
      <c r="I57" s="70">
        <f t="shared" si="6"/>
        <v>9</v>
      </c>
      <c r="J57"/>
    </row>
    <row r="58" spans="1:10" ht="12.75">
      <c r="A58" s="99">
        <v>1</v>
      </c>
      <c r="B58" s="5" t="s">
        <v>111</v>
      </c>
      <c r="C58" s="5" t="s">
        <v>56</v>
      </c>
      <c r="D58" s="105"/>
      <c r="E58" s="105">
        <f>VLOOKUP(A58,'INFA  ARO'!$A$14:$U$31,21,FALSE)</f>
        <v>7</v>
      </c>
      <c r="F58" s="105">
        <f>VLOOKUP(A58,'INF CUERDA'!$A$14:$U$31,21,FALSE)</f>
        <v>7.7</v>
      </c>
      <c r="G58" s="105"/>
      <c r="H58" s="107">
        <f t="shared" si="5"/>
        <v>14.7</v>
      </c>
      <c r="I58" s="70">
        <f t="shared" si="6"/>
        <v>10</v>
      </c>
      <c r="J58"/>
    </row>
    <row r="59" spans="1:10" ht="12.75">
      <c r="A59" s="99">
        <v>3</v>
      </c>
      <c r="B59" s="5" t="s">
        <v>112</v>
      </c>
      <c r="C59" s="5" t="s">
        <v>106</v>
      </c>
      <c r="D59" s="105"/>
      <c r="E59" s="105">
        <f>VLOOKUP(A59,'INFA  ARO'!$A$14:$U$31,21,FALSE)</f>
        <v>7.25</v>
      </c>
      <c r="F59" s="105">
        <f>VLOOKUP(A59,'INF CUERDA'!$A$14:$U$31,21,FALSE)</f>
        <v>6.6</v>
      </c>
      <c r="G59" s="105"/>
      <c r="H59" s="107">
        <f t="shared" si="5"/>
        <v>13.85</v>
      </c>
      <c r="I59" s="70">
        <f t="shared" si="6"/>
        <v>11</v>
      </c>
      <c r="J59"/>
    </row>
    <row r="60" spans="1:10" ht="12.75">
      <c r="A60" s="99">
        <v>10</v>
      </c>
      <c r="B60" s="5" t="s">
        <v>125</v>
      </c>
      <c r="C60" s="5" t="s">
        <v>56</v>
      </c>
      <c r="D60" s="108"/>
      <c r="E60" s="105">
        <f>VLOOKUP(A60,'INFA  ARO'!$A$14:$U$31,21,FALSE)</f>
        <v>5.975</v>
      </c>
      <c r="F60" s="105">
        <f>VLOOKUP(A60,'INF CUERDA'!$A$14:$U$31,21,FALSE)</f>
        <v>7.2250000000000005</v>
      </c>
      <c r="G60" s="105"/>
      <c r="H60" s="107">
        <f t="shared" si="5"/>
        <v>13.2</v>
      </c>
      <c r="I60" s="70">
        <f t="shared" si="6"/>
        <v>12</v>
      </c>
      <c r="J60"/>
    </row>
    <row r="61" spans="1:10" ht="12.75">
      <c r="A61" s="99">
        <v>7</v>
      </c>
      <c r="B61" s="5" t="s">
        <v>114</v>
      </c>
      <c r="C61" s="5" t="s">
        <v>56</v>
      </c>
      <c r="D61" s="108"/>
      <c r="E61" s="105">
        <f>VLOOKUP(A61,'INFA  ARO'!$A$14:$U$31,21,FALSE)</f>
        <v>4.950000000000001</v>
      </c>
      <c r="F61" s="105">
        <f>VLOOKUP(A61,'INF CUERDA'!$A$14:$U$31,21,FALSE)</f>
        <v>6.25</v>
      </c>
      <c r="G61" s="105"/>
      <c r="H61" s="107">
        <f t="shared" si="5"/>
        <v>11.200000000000001</v>
      </c>
      <c r="I61" s="70">
        <f t="shared" si="6"/>
        <v>13</v>
      </c>
      <c r="J61"/>
    </row>
    <row r="62" spans="1:10" ht="12.75">
      <c r="A62" s="99">
        <v>4</v>
      </c>
      <c r="B62" s="5" t="s">
        <v>121</v>
      </c>
      <c r="C62" s="5" t="s">
        <v>106</v>
      </c>
      <c r="D62" s="105"/>
      <c r="E62" s="105">
        <f>VLOOKUP(A62,'INFA  ARO'!$A$14:$U$31,21,FALSE)</f>
        <v>2.6750000000000007</v>
      </c>
      <c r="F62" s="105">
        <f>VLOOKUP(A62,'INF CUERDA'!$A$14:$U$31,21,FALSE)</f>
        <v>4.2</v>
      </c>
      <c r="G62" s="105"/>
      <c r="H62" s="107">
        <f t="shared" si="5"/>
        <v>6.875000000000001</v>
      </c>
      <c r="I62" s="70">
        <f t="shared" si="6"/>
        <v>14</v>
      </c>
      <c r="J62"/>
    </row>
    <row r="63" spans="1:10" ht="12.75">
      <c r="A63" s="70"/>
      <c r="B63" s="14"/>
      <c r="C63" s="14"/>
      <c r="D63" s="76"/>
      <c r="E63" s="71"/>
      <c r="F63" s="71"/>
      <c r="G63" s="71"/>
      <c r="H63" s="72"/>
      <c r="I63" s="70"/>
      <c r="J63"/>
    </row>
    <row r="64" spans="1:10" ht="12.75">
      <c r="A64" s="65"/>
      <c r="D64" s="66"/>
      <c r="E64" s="66"/>
      <c r="F64" s="66"/>
      <c r="G64" s="66"/>
      <c r="H64" s="69"/>
      <c r="I64" s="69"/>
      <c r="J64"/>
    </row>
    <row r="65" ht="12.75">
      <c r="J65"/>
    </row>
    <row r="66" ht="12.75">
      <c r="J66"/>
    </row>
    <row r="67" ht="12.75">
      <c r="J67"/>
    </row>
    <row r="68" ht="12.75">
      <c r="J68"/>
    </row>
  </sheetData>
  <mergeCells count="5">
    <mergeCell ref="A29:H29"/>
    <mergeCell ref="A47:H47"/>
    <mergeCell ref="A8:H8"/>
    <mergeCell ref="A11:H11"/>
    <mergeCell ref="A20:H20"/>
  </mergeCells>
  <printOptions/>
  <pageMargins left="0.19" right="0.18" top="0.24" bottom="0.19" header="0" footer="0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co00893a</cp:lastModifiedBy>
  <cp:lastPrinted>2006-05-29T20:29:54Z</cp:lastPrinted>
  <dcterms:created xsi:type="dcterms:W3CDTF">2006-03-04T15:06:23Z</dcterms:created>
  <dcterms:modified xsi:type="dcterms:W3CDTF">2006-05-30T08:18:42Z</dcterms:modified>
  <cp:category/>
  <cp:version/>
  <cp:contentType/>
  <cp:contentStatus/>
</cp:coreProperties>
</file>