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elkarlan-my.sharepoint.com/personal/c-barbero_euskadi_eus/Documents/-----CARLOS-----/METROLOGIA Carlos/OAVMs y RCM/OAVMs actuantes en Euskadi/"/>
    </mc:Choice>
  </mc:AlternateContent>
  <xr:revisionPtr revIDLastSave="28" documentId="8_{31239D27-9650-4B12-B5F9-EA8BF1C8AA63}" xr6:coauthVersionLast="47" xr6:coauthVersionMax="47" xr10:uidLastSave="{0F5F9F07-27BA-467D-A5C3-4B9B09396DDC}"/>
  <bookViews>
    <workbookView xWindow="-108" yWindow="-108" windowWidth="23256" windowHeight="12456" xr2:uid="{2DFE08F9-FFAB-4C76-8AFA-34CFBE07D5DA}"/>
  </bookViews>
  <sheets>
    <sheet name="BILATZAILE-BUSCADOR" sheetId="1" r:id="rId1"/>
    <sheet name="ACTIVIDADES" sheetId="2" state="hidden" r:id="rId2"/>
    <sheet name="LISTADO OAVM" sheetId="3" state="hidden" r:id="rId3"/>
    <sheet name="LISTADO ACTIVIDADES" sheetId="4" state="hidden" r:id="rId4"/>
  </sheets>
  <definedNames>
    <definedName name="_xlnm._FilterDatabase" localSheetId="0" hidden="1">'BILATZAILE-BUSCADOR'!$B$12:$F$31</definedName>
    <definedName name="Busca" localSheetId="0">"CuadroTexto 6"</definedName>
    <definedName name="ListaActividades">TablaTiposActividades[ACTIVIDAD]</definedName>
    <definedName name="ListaOAVM">TablaOAVM[Nº ASIGNACIÓN]</definedName>
    <definedName name="_xlnm.Print_Titles" localSheetId="0">'BILATZAILE-BUSCADOR'!$12:$12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 a="1"/>
  <c r="F13" i="1" s="1"/>
  <c r="B61" i="2"/>
  <c r="F61" i="2"/>
  <c r="G61" i="2"/>
  <c r="H61" i="2"/>
  <c r="I61" i="2"/>
  <c r="J61" i="2"/>
  <c r="B22" i="2" l="1"/>
  <c r="F22" i="2"/>
  <c r="G22" i="2"/>
  <c r="H22" i="2"/>
  <c r="I22" i="2"/>
  <c r="J22" i="2"/>
  <c r="B14" i="2"/>
  <c r="F14" i="2"/>
  <c r="G14" i="2"/>
  <c r="H14" i="2"/>
  <c r="I14" i="2"/>
  <c r="J14" i="2"/>
  <c r="B18" i="2"/>
  <c r="F18" i="2"/>
  <c r="G18" i="2"/>
  <c r="H18" i="2"/>
  <c r="I18" i="2"/>
  <c r="J18" i="2"/>
  <c r="B17" i="2"/>
  <c r="F17" i="2"/>
  <c r="G17" i="2"/>
  <c r="H17" i="2"/>
  <c r="I17" i="2"/>
  <c r="J17" i="2"/>
  <c r="B16" i="2"/>
  <c r="F16" i="2"/>
  <c r="G16" i="2"/>
  <c r="H16" i="2"/>
  <c r="I16" i="2"/>
  <c r="J16" i="2"/>
  <c r="B15" i="2"/>
  <c r="F15" i="2"/>
  <c r="G15" i="2"/>
  <c r="H15" i="2"/>
  <c r="I15" i="2"/>
  <c r="J15" i="2"/>
  <c r="B19" i="2"/>
  <c r="B20" i="2"/>
  <c r="F19" i="2"/>
  <c r="F20" i="2"/>
  <c r="G19" i="2"/>
  <c r="G20" i="2"/>
  <c r="H19" i="2"/>
  <c r="H20" i="2"/>
  <c r="I19" i="2"/>
  <c r="I20" i="2"/>
  <c r="J19" i="2"/>
  <c r="J20" i="2"/>
  <c r="B50" i="2"/>
  <c r="F50" i="2"/>
  <c r="G50" i="2"/>
  <c r="H50" i="2"/>
  <c r="I50" i="2"/>
  <c r="J50" i="2"/>
  <c r="F57" i="2"/>
  <c r="B58" i="2"/>
  <c r="F58" i="2"/>
  <c r="G58" i="2"/>
  <c r="H58" i="2"/>
  <c r="I58" i="2"/>
  <c r="J58" i="2"/>
  <c r="B52" i="2"/>
  <c r="F52" i="2"/>
  <c r="G52" i="2"/>
  <c r="H52" i="2"/>
  <c r="I52" i="2"/>
  <c r="J52" i="2"/>
  <c r="B51" i="2"/>
  <c r="F51" i="2"/>
  <c r="G51" i="2"/>
  <c r="H51" i="2"/>
  <c r="I51" i="2"/>
  <c r="J51" i="2"/>
  <c r="B38" i="2"/>
  <c r="F38" i="2"/>
  <c r="G38" i="2"/>
  <c r="H38" i="2"/>
  <c r="I38" i="2"/>
  <c r="J38" i="2"/>
  <c r="B29" i="2" l="1"/>
  <c r="F29" i="2"/>
  <c r="G29" i="2"/>
  <c r="H29" i="2"/>
  <c r="I29" i="2"/>
  <c r="J29" i="2"/>
  <c r="B56" i="2"/>
  <c r="F56" i="2"/>
  <c r="G56" i="2"/>
  <c r="H56" i="2"/>
  <c r="I56" i="2"/>
  <c r="J56" i="2"/>
  <c r="B57" i="2" l="1"/>
  <c r="G57" i="2"/>
  <c r="H57" i="2"/>
  <c r="I57" i="2"/>
  <c r="J57" i="2"/>
  <c r="B48" i="2"/>
  <c r="F48" i="2"/>
  <c r="G48" i="2"/>
  <c r="H48" i="2"/>
  <c r="I48" i="2"/>
  <c r="J48" i="2"/>
  <c r="B34" i="2"/>
  <c r="F34" i="2"/>
  <c r="G34" i="2"/>
  <c r="H34" i="2"/>
  <c r="I34" i="2"/>
  <c r="J34" i="2"/>
  <c r="B6" i="2"/>
  <c r="F6" i="2"/>
  <c r="G6" i="2"/>
  <c r="H6" i="2"/>
  <c r="I6" i="2"/>
  <c r="J6" i="2"/>
  <c r="B8" i="2" l="1"/>
  <c r="B40" i="2"/>
  <c r="B9" i="2"/>
  <c r="B23" i="2"/>
  <c r="B24" i="2"/>
  <c r="B27" i="2"/>
  <c r="B30" i="2"/>
  <c r="B31" i="2"/>
  <c r="B35" i="2"/>
  <c r="B43" i="2"/>
  <c r="B13" i="2"/>
  <c r="B41" i="2"/>
  <c r="B44" i="2"/>
  <c r="B53" i="2"/>
  <c r="B60" i="2"/>
  <c r="B49" i="2"/>
  <c r="B59" i="2"/>
  <c r="B62" i="2"/>
  <c r="B45" i="2"/>
  <c r="B12" i="2"/>
  <c r="B36" i="2"/>
  <c r="B25" i="2"/>
  <c r="B42" i="2"/>
  <c r="B54" i="2"/>
  <c r="B46" i="2"/>
  <c r="B32" i="2"/>
  <c r="B33" i="2"/>
  <c r="B11" i="2"/>
  <c r="B21" i="2"/>
  <c r="B28" i="2"/>
  <c r="B7" i="2"/>
  <c r="B39" i="2"/>
  <c r="B10" i="2"/>
  <c r="B37" i="2"/>
  <c r="B47" i="2"/>
  <c r="B55" i="2"/>
  <c r="B26" i="2"/>
  <c r="B5" i="2"/>
  <c r="F59" i="2"/>
  <c r="F24" i="2"/>
  <c r="F35" i="2"/>
  <c r="F27" i="2"/>
  <c r="F31" i="2"/>
  <c r="F60" i="2"/>
  <c r="F53" i="2"/>
  <c r="F44" i="2"/>
  <c r="F13" i="2"/>
  <c r="F41" i="2"/>
  <c r="F62" i="2"/>
  <c r="F45" i="2"/>
  <c r="F12" i="2"/>
  <c r="F36" i="2"/>
  <c r="F25" i="2"/>
  <c r="F42" i="2"/>
  <c r="F54" i="2"/>
  <c r="F46" i="2"/>
  <c r="F32" i="2"/>
  <c r="F33" i="2"/>
  <c r="F11" i="2"/>
  <c r="F21" i="2"/>
  <c r="F28" i="2"/>
  <c r="F7" i="2"/>
  <c r="F39" i="2"/>
  <c r="F55" i="2"/>
  <c r="F10" i="2"/>
  <c r="F47" i="2"/>
  <c r="F37" i="2"/>
  <c r="F26" i="2"/>
  <c r="F5" i="2"/>
  <c r="G24" i="2"/>
  <c r="G35" i="2"/>
  <c r="G27" i="2"/>
  <c r="G31" i="2"/>
  <c r="G60" i="2"/>
  <c r="G53" i="2"/>
  <c r="G44" i="2"/>
  <c r="G13" i="2"/>
  <c r="G41" i="2"/>
  <c r="G62" i="2"/>
  <c r="G45" i="2"/>
  <c r="G12" i="2"/>
  <c r="G36" i="2"/>
  <c r="G25" i="2"/>
  <c r="G42" i="2"/>
  <c r="G54" i="2"/>
  <c r="G46" i="2"/>
  <c r="G32" i="2"/>
  <c r="G33" i="2"/>
  <c r="G11" i="2"/>
  <c r="G21" i="2"/>
  <c r="G28" i="2"/>
  <c r="G7" i="2"/>
  <c r="G39" i="2"/>
  <c r="G55" i="2"/>
  <c r="G10" i="2"/>
  <c r="G47" i="2"/>
  <c r="G37" i="2"/>
  <c r="G26" i="2"/>
  <c r="G5" i="2"/>
  <c r="H24" i="2"/>
  <c r="H35" i="2"/>
  <c r="H27" i="2"/>
  <c r="H31" i="2"/>
  <c r="H60" i="2"/>
  <c r="H53" i="2"/>
  <c r="H44" i="2"/>
  <c r="H13" i="2"/>
  <c r="H41" i="2"/>
  <c r="H62" i="2"/>
  <c r="H45" i="2"/>
  <c r="H12" i="2"/>
  <c r="H36" i="2"/>
  <c r="H25" i="2"/>
  <c r="H42" i="2"/>
  <c r="H54" i="2"/>
  <c r="H46" i="2"/>
  <c r="H32" i="2"/>
  <c r="H33" i="2"/>
  <c r="H11" i="2"/>
  <c r="H21" i="2"/>
  <c r="H28" i="2"/>
  <c r="H7" i="2"/>
  <c r="H39" i="2"/>
  <c r="H55" i="2"/>
  <c r="H10" i="2"/>
  <c r="H47" i="2"/>
  <c r="H37" i="2"/>
  <c r="H26" i="2"/>
  <c r="H5" i="2"/>
  <c r="I24" i="2"/>
  <c r="I35" i="2"/>
  <c r="I27" i="2"/>
  <c r="I31" i="2"/>
  <c r="I60" i="2"/>
  <c r="I53" i="2"/>
  <c r="I44" i="2"/>
  <c r="I13" i="2"/>
  <c r="I41" i="2"/>
  <c r="I62" i="2"/>
  <c r="I45" i="2"/>
  <c r="I12" i="2"/>
  <c r="I36" i="2"/>
  <c r="I25" i="2"/>
  <c r="I42" i="2"/>
  <c r="I54" i="2"/>
  <c r="I46" i="2"/>
  <c r="I32" i="2"/>
  <c r="I33" i="2"/>
  <c r="I11" i="2"/>
  <c r="I21" i="2"/>
  <c r="I28" i="2"/>
  <c r="I7" i="2"/>
  <c r="I39" i="2"/>
  <c r="I55" i="2"/>
  <c r="I10" i="2"/>
  <c r="I47" i="2"/>
  <c r="I37" i="2"/>
  <c r="I26" i="2"/>
  <c r="I5" i="2"/>
  <c r="J24" i="2"/>
  <c r="J35" i="2"/>
  <c r="J27" i="2"/>
  <c r="J31" i="2"/>
  <c r="J60" i="2"/>
  <c r="J53" i="2"/>
  <c r="J44" i="2"/>
  <c r="J13" i="2"/>
  <c r="J41" i="2"/>
  <c r="J62" i="2"/>
  <c r="J45" i="2"/>
  <c r="J12" i="2"/>
  <c r="J36" i="2"/>
  <c r="J25" i="2"/>
  <c r="J42" i="2"/>
  <c r="J54" i="2"/>
  <c r="J46" i="2"/>
  <c r="J32" i="2"/>
  <c r="J33" i="2"/>
  <c r="J11" i="2"/>
  <c r="J21" i="2"/>
  <c r="J28" i="2"/>
  <c r="J7" i="2"/>
  <c r="J39" i="2"/>
  <c r="J55" i="2"/>
  <c r="J10" i="2"/>
  <c r="J47" i="2"/>
  <c r="J37" i="2"/>
  <c r="J26" i="2"/>
  <c r="J5" i="2"/>
  <c r="J59" i="2"/>
  <c r="J40" i="2"/>
  <c r="J9" i="2"/>
  <c r="J23" i="2"/>
  <c r="J30" i="2"/>
  <c r="J49" i="2"/>
  <c r="J43" i="2"/>
  <c r="J8" i="2"/>
  <c r="I59" i="2"/>
  <c r="I40" i="2"/>
  <c r="I9" i="2"/>
  <c r="I23" i="2"/>
  <c r="I30" i="2"/>
  <c r="I49" i="2"/>
  <c r="I43" i="2"/>
  <c r="I8" i="2"/>
  <c r="H59" i="2"/>
  <c r="H40" i="2"/>
  <c r="H9" i="2"/>
  <c r="H23" i="2"/>
  <c r="H30" i="2"/>
  <c r="H49" i="2"/>
  <c r="H43" i="2"/>
  <c r="H8" i="2"/>
  <c r="G59" i="2"/>
  <c r="G40" i="2"/>
  <c r="G9" i="2"/>
  <c r="G23" i="2"/>
  <c r="G30" i="2"/>
  <c r="G49" i="2"/>
  <c r="G43" i="2"/>
  <c r="G8" i="2"/>
  <c r="F40" i="2"/>
  <c r="F9" i="2"/>
  <c r="F23" i="2"/>
  <c r="F30" i="2"/>
  <c r="F49" i="2"/>
  <c r="F43" i="2"/>
  <c r="F8" i="2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E13" i="1" l="1" a="1"/>
  <c r="E13" i="1" s="1"/>
  <c r="C13" i="1" a="1"/>
  <c r="C13" i="1" s="1"/>
  <c r="B13" i="1" a="1"/>
  <c r="B13" i="1" s="1"/>
  <c r="D13" i="1" a="1"/>
  <c r="D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<sst xmlns="http://schemas.openxmlformats.org/spreadsheetml/2006/main" count="578" uniqueCount="374">
  <si>
    <t>ID ACTIVIDAD</t>
  </si>
  <si>
    <t>ACTIVIDAD</t>
  </si>
  <si>
    <t>OAVM</t>
  </si>
  <si>
    <t>DIRECCION OAVM</t>
  </si>
  <si>
    <t>COMUNIDAD QUE AUTORIZA</t>
  </si>
  <si>
    <t>RESOLUCION AUTORIZACION</t>
  </si>
  <si>
    <t>RANGO ALCANCE,….</t>
  </si>
  <si>
    <t>CONTACTO</t>
  </si>
  <si>
    <t>DESCRIPCION</t>
  </si>
  <si>
    <t>INSTRUMENTOS DESTINADOS A LA DETERMINACIÓN DEL CONTENIDO DE AZÚCAR EN EL MOSTO DE LA UVA, EN EL MOSTO CONCENTRADO Y EN EL MOSTO CONCENTRADO RECTIFICADO</t>
  </si>
  <si>
    <t>INSTRUMENTOS DESTINADOS A MEDIR LA OPACIDAD Y DETERMINAR EL COEFICIENTE DE ABSORCIÓN LUMINOSA DE LOS GASES DE ESCAPE DE LOS VEHÍCULOS EQUIPADOS CON MOTORES DE ENCENDIDO POR COMPRESIÓN (DIÉSEL)</t>
  </si>
  <si>
    <t>GASOLINA</t>
  </si>
  <si>
    <t>INSTRUMENTOS DE PESAJE DE FUNCIONAMIENTO NO AUTOMÁTICO (IPFNA)</t>
  </si>
  <si>
    <t>INSTRUMENTOS DE PESAJE DE FUNCIONAMIENTO AUTOMÁTICO (IPFA)</t>
  </si>
  <si>
    <t>SISTEMAS DE MEDIDA DE CAMIONES CISTERNA PARA LÍQUIDOS DE BAJA VISCOSIDAD ≤ 20 mPa.S (SMC)</t>
  </si>
  <si>
    <t>SISTEMAS DE MEDIDA DE LÍQUIDOS DISTINTOS DEL AGUA, DENOMINADOS SURTIDORES O DISPENSADORES</t>
  </si>
  <si>
    <t>MANÓMETROS DE USO PÚBLICO PARA NEUMÁTICOS DE VEHÍCULOS AUTOMÓVILES</t>
  </si>
  <si>
    <t>REGISTRADORES DE TEMPERATURA Y TERMÓMETROS PARA EL TRANSPORTE, ALMACENAMIENTO, DISTRIBUCIÓN Y CONTROL DE PRODUCTOS A TEMPERATURA CONTROLADA</t>
  </si>
  <si>
    <t xml:space="preserve">INSTRUMENTOS DESTINADOS A LA MEDIDA DE SONIDO AUDIBLE Y DE LOS CALIBRADORES ACÚSTICOS </t>
  </si>
  <si>
    <t>INSTRUMENTOS DESTINADOS A MEDIR LA VELOCIDAD DE CIRCULACIÓN DE VEHÍCULOS A MOTOR</t>
  </si>
  <si>
    <t>INSTRUMENTOS DESTINADOS A MEDIR LA CONCENTRACIÓN DE ALCOHOL EN EL AIRE ESPIRADO</t>
  </si>
  <si>
    <t>CONTADORES DE ENERGÍA ELÉCTRICA ESTÁTICOS DE ENERGÍA ACTIVA EN CORRIENTE ALTERNA, CLASES A, B y C, HASTA 15 KW.</t>
  </si>
  <si>
    <t>CONTADORES DE ENERGÍA ELÉCTRICA, ESTÁTICOS COMBINADOS, ACTIVA, CLASES A, B y C, y REACTIVA, CLASES 2 y 3, HASTA 15 KW.</t>
  </si>
  <si>
    <t>LISTADO ACTIVIDADES PARA SELECCIÓN</t>
  </si>
  <si>
    <t>LOCALIDAD</t>
  </si>
  <si>
    <t>Nº ENAC</t>
  </si>
  <si>
    <t>Burgos</t>
  </si>
  <si>
    <t>17-OV-0014</t>
  </si>
  <si>
    <t>10-OV-0001</t>
  </si>
  <si>
    <t>Zaragoza</t>
  </si>
  <si>
    <t>Ciudad Real</t>
  </si>
  <si>
    <t>16-OV-1032</t>
  </si>
  <si>
    <t>Madrid</t>
  </si>
  <si>
    <t>Comunidad de Madrid</t>
  </si>
  <si>
    <t>02-OV-0004</t>
  </si>
  <si>
    <t>APPLUS METROLOGY, S.L.</t>
  </si>
  <si>
    <t>Rubí (Barcelona)</t>
  </si>
  <si>
    <t>Generalitat de Catalunya</t>
  </si>
  <si>
    <t>02-OV-0005</t>
  </si>
  <si>
    <t>Bellaterra (Barcelona)</t>
  </si>
  <si>
    <t>Generalitat Catalunya</t>
  </si>
  <si>
    <t>02-OV-0006</t>
  </si>
  <si>
    <t>Torrefarrera (Lleida)</t>
  </si>
  <si>
    <t>06-OV-0018</t>
  </si>
  <si>
    <t>Cacicedo de Camargo (Cantabria)</t>
  </si>
  <si>
    <t>Gobierno de Cantabria</t>
  </si>
  <si>
    <t>10-OV-0002</t>
  </si>
  <si>
    <t>Ctra. Nacional 232 km 251,600</t>
  </si>
  <si>
    <t>Utebo (Zaragoza)</t>
  </si>
  <si>
    <t>10-OV-0004</t>
  </si>
  <si>
    <t>Huesca</t>
  </si>
  <si>
    <t>11-OV-0011</t>
  </si>
  <si>
    <t>Castilla la Mancha</t>
  </si>
  <si>
    <t>16-OV-1011</t>
  </si>
  <si>
    <t>Leganés (Madrid)</t>
  </si>
  <si>
    <t>16-OV-1001</t>
  </si>
  <si>
    <t>07-OV-0012</t>
  </si>
  <si>
    <t>Gobierno de La Rioja</t>
  </si>
  <si>
    <t>07-OV-0003</t>
  </si>
  <si>
    <t>16-OV-1062</t>
  </si>
  <si>
    <t>OCA GLOBAL INSPECCIONES REGLAMENTARIAS, S.A.U.</t>
  </si>
  <si>
    <t>Pozuelo de Alarcon (Madrid)</t>
  </si>
  <si>
    <t>02-OV-0011</t>
  </si>
  <si>
    <t>Barcelona</t>
  </si>
  <si>
    <t>11-OV-0015</t>
  </si>
  <si>
    <t>LABORATORIO COMET, S.L.U.</t>
  </si>
  <si>
    <t>Toledo</t>
  </si>
  <si>
    <t>INSTITUTO TECNOLÓGICO DE ARAGÓN (ITAINNOVA)</t>
  </si>
  <si>
    <t>08-OV-001</t>
  </si>
  <si>
    <t>Murcia</t>
  </si>
  <si>
    <t>Región de Murcia</t>
  </si>
  <si>
    <t>16-OV-1039</t>
  </si>
  <si>
    <t>ATISAE MANAGEMENT AND TESTING, S.A.</t>
  </si>
  <si>
    <t>Av. De la Industria, 51 bis Tres Cantos</t>
  </si>
  <si>
    <t>08-OV-002</t>
  </si>
  <si>
    <t>04-OV-0001</t>
  </si>
  <si>
    <t>Sevilla</t>
  </si>
  <si>
    <t>14-OV-0011</t>
  </si>
  <si>
    <t>Junta de Extremadura</t>
  </si>
  <si>
    <t>01-OV-0001</t>
  </si>
  <si>
    <t>Vitoria-Gasteiz</t>
  </si>
  <si>
    <t>CAE</t>
  </si>
  <si>
    <t>03-OV-1001</t>
  </si>
  <si>
    <t xml:space="preserve">Ctra. N-VI km. 582 15168 </t>
  </si>
  <si>
    <t>Sada (A Coruña)</t>
  </si>
  <si>
    <t>Xunta de Galicia</t>
  </si>
  <si>
    <t>12-OV-0033</t>
  </si>
  <si>
    <t>Santa Cruz de Tenerife (Canarias)</t>
  </si>
  <si>
    <t>Gobierno de Canarias</t>
  </si>
  <si>
    <t>02-OV-0010</t>
  </si>
  <si>
    <t>01-OV-1002</t>
  </si>
  <si>
    <t>TRESCAL IBÉRICA DE CALIBRACIÓN, S.L.</t>
  </si>
  <si>
    <t>Parque Tecnológico de Bizkaia, ed. 101</t>
  </si>
  <si>
    <t>Zamudio (Bizkaia)</t>
  </si>
  <si>
    <t xml:space="preserve">CAE </t>
  </si>
  <si>
    <t>16-OV-1004</t>
  </si>
  <si>
    <t>TÜV SÜD ATISAE, S.A.U.</t>
  </si>
  <si>
    <t>Tres Cantos (Madrid)</t>
  </si>
  <si>
    <t>01-OV-0003</t>
  </si>
  <si>
    <t>Bilbao</t>
  </si>
  <si>
    <t>16-OV-1002</t>
  </si>
  <si>
    <t>02-OV-0024</t>
  </si>
  <si>
    <t>08-OV-016</t>
  </si>
  <si>
    <t>16-OV-1061</t>
  </si>
  <si>
    <t>08-OV-017</t>
  </si>
  <si>
    <t>ANGOSTO GARCIA, S.L. (ITV Nº 3020 BUENOS AIRES)</t>
  </si>
  <si>
    <t>Cartagena (Murcia)</t>
  </si>
  <si>
    <t>09-OV-0010</t>
  </si>
  <si>
    <t>SOCIETAT VALENCIANA DÍNSPECCIÓ TECNICA DE VEHICLES, S.A.</t>
  </si>
  <si>
    <t>Valencia</t>
  </si>
  <si>
    <t>Generalitat Valenciana</t>
  </si>
  <si>
    <t>12-OV-0029</t>
  </si>
  <si>
    <t>INSPECCION TECNICA DE VEHICULOS PARA LA SEGURIDAD, S.A.</t>
  </si>
  <si>
    <t>Pº Las Flores, 48</t>
  </si>
  <si>
    <t>Coslada</t>
  </si>
  <si>
    <t>11-OV-0028</t>
  </si>
  <si>
    <t>05-OV-0003</t>
  </si>
  <si>
    <t>Gijon</t>
  </si>
  <si>
    <t>Principado de Asturias</t>
  </si>
  <si>
    <t>COMUNIDAD QUE LO AUTORIZA</t>
  </si>
  <si>
    <t>Nº ASIGNACION (LISTA)</t>
  </si>
  <si>
    <t>ACTIVIDAD (LISTA)</t>
  </si>
  <si>
    <t>Camí de la pellería, 40 
08915 Badalona</t>
  </si>
  <si>
    <t>Ctra. Cartagena-Almería, km 7,5 
30393 Cartagena (Murcia)</t>
  </si>
  <si>
    <t>C/Democracia, 77 
46016 Valencia</t>
  </si>
  <si>
    <t>Ronda de Poniente, 4
28760 Tres Cantos (Madrid)</t>
  </si>
  <si>
    <t>Avda. De Madrid, 25 Nave A5 
28500 Arganda del Rey</t>
  </si>
  <si>
    <t>Hasta 1000 l/min</t>
  </si>
  <si>
    <t>De 25 a 1000 l/min</t>
  </si>
  <si>
    <t>De 50 a 800 l/min</t>
  </si>
  <si>
    <t>Analógicos y electrónicos hasta 17 bar</t>
  </si>
  <si>
    <t>Analógicos y electrónicos hasta 20 bar</t>
  </si>
  <si>
    <t>81/EI622</t>
  </si>
  <si>
    <t xml:space="preserve">Daniel Castañer 627 481 200   
Tel: 93 567 20 00    Fax: 93 567 20 01
daniel.castaner@applus.com            </t>
  </si>
  <si>
    <t>386/EI616</t>
  </si>
  <si>
    <t>948 176 534 / 636 666 861  MariaPilar.Martinez@tuvsud.com</t>
  </si>
  <si>
    <t>5/EI641</t>
  </si>
  <si>
    <t>396/EI693</t>
  </si>
  <si>
    <t>LISTADO OAVM</t>
  </si>
  <si>
    <t>424/EI612</t>
  </si>
  <si>
    <t>OC-I/126</t>
  </si>
  <si>
    <t>OC-I/260</t>
  </si>
  <si>
    <t>OC-I/420</t>
  </si>
  <si>
    <t>OC-I/347 431/EI681</t>
  </si>
  <si>
    <t>OC-I/199</t>
  </si>
  <si>
    <t>OC-I/151</t>
  </si>
  <si>
    <t>411/EI712</t>
  </si>
  <si>
    <t>OC-I/220</t>
  </si>
  <si>
    <t>316/EI703</t>
  </si>
  <si>
    <t>OC-I/325</t>
  </si>
  <si>
    <t>6/EI653</t>
  </si>
  <si>
    <t xml:space="preserve">656 70 10 34  Jon Antón Amilibia Murga 
administracion@mc-calibracion.com
653 022 540 Carlos Torre Calderón </t>
  </si>
  <si>
    <t>Bº Rebollar CA 308 Antigua ctra. a Burgos s/n
39608 Cacicedo de Camargo (Cantabria)</t>
  </si>
  <si>
    <t>RES. 9/12/2016
RES. 12/07/2017
CERT. 02/02/2020</t>
  </si>
  <si>
    <t xml:space="preserve">656 70 10 34  Jon Antón Amilibia Murga
administracion@mc-calibracion.com   
653 022 540 Carlos Torre Calderón </t>
  </si>
  <si>
    <t>Sistemas de medida en camiones cisterna para líquidos de baja viscosidad (≤ 20 mPa.s) 
Hasta 1000 l/min</t>
  </si>
  <si>
    <t>548/EI632</t>
  </si>
  <si>
    <t>Combustibles: caudal max hasta 200 l/min. Urea/Adblue: caudal máximo hasta 50 l/min.</t>
  </si>
  <si>
    <t>Pol. Ind. El Semolilla, manzana 13, calle B nave 7
30640 Albanilla (Murcia)</t>
  </si>
  <si>
    <t>OC-I/394</t>
  </si>
  <si>
    <t>Combustibles: caudal max hasta 200 l/min. 
Urea/Adblue: caudales de 2 hasta 50 l/min.
GLP Caudales hasta 50 l/min</t>
  </si>
  <si>
    <t>Combustibles: caudal hasta 200 litros/min.   Urea/Adblue: caudal hasta 50 l/min. 
GLP: caudal hasta 50 l/min</t>
  </si>
  <si>
    <t>07/EI676</t>
  </si>
  <si>
    <t>OC-I/181</t>
  </si>
  <si>
    <t>Navarrete (La Rioja)</t>
  </si>
  <si>
    <t>392/EI621 
Antes OC-I/164</t>
  </si>
  <si>
    <t>Sonómetros, calibradores acústicos y dosímetros.</t>
  </si>
  <si>
    <t>Laboratorio de Calibración de instrumentos acústicos. LACAINAC  Tel.: 91 067 89 66 almacen.lacainac@i2a2.upm.es</t>
  </si>
  <si>
    <t>523/EI/794</t>
  </si>
  <si>
    <t>423/EI623</t>
  </si>
  <si>
    <t>FUNDACION PARA EL FOMENTO DE LA INNOVACION INDUSTRIAL (LACAINAC)</t>
  </si>
  <si>
    <t>568/EI880</t>
  </si>
  <si>
    <t>-</t>
  </si>
  <si>
    <t>566/EI868</t>
  </si>
  <si>
    <t xml:space="preserve"> 945 292 772   Carlos Larrea metrologia@itasua.com</t>
  </si>
  <si>
    <t xml:space="preserve">Rocío / Salomé – 945 35 97 83
Mikel Mediavilla (técnico) – 635 512 370
</t>
  </si>
  <si>
    <t>OC-I/373</t>
  </si>
  <si>
    <t>527/EI831</t>
  </si>
  <si>
    <t>10/EI/ITV011</t>
  </si>
  <si>
    <t>OC-I/254</t>
  </si>
  <si>
    <t>101/EI/ITV118 Rev. 4</t>
  </si>
  <si>
    <t>107/EI/ITV123</t>
  </si>
  <si>
    <t>136/EI/ITV154</t>
  </si>
  <si>
    <t>OC-I/161</t>
  </si>
  <si>
    <t>91/EI/ITV108</t>
  </si>
  <si>
    <t>OC-I/421</t>
  </si>
  <si>
    <t>OC-I/128</t>
  </si>
  <si>
    <t>OC-I/163</t>
  </si>
  <si>
    <t>12-OV-0014</t>
  </si>
  <si>
    <t>GENERAL DE SERVICIOS ITV, S.A.</t>
  </si>
  <si>
    <t>21/EI/ITV025</t>
  </si>
  <si>
    <t>Eriz Ruiz de Erentxun  682 684 208
eriz.ruiz.deerenchun@applus.com</t>
  </si>
  <si>
    <t>Tfno: 913 272 736 
comunicaciones.clm@applus.com</t>
  </si>
  <si>
    <t>https://rcm.cem.es/Rcmbusquedas/es/Inscripciones/BusquedaAvanzada</t>
  </si>
  <si>
    <t xml:space="preserve">LABORATORIO CALIBRACIÓN INSITU BURGOS, S.L. </t>
  </si>
  <si>
    <t>421/EI645</t>
  </si>
  <si>
    <t xml:space="preserve">Tfno: 947 473 083
lciburgos@lciburgos.es </t>
  </si>
  <si>
    <t xml:space="preserve"> - </t>
  </si>
  <si>
    <t>00-OV-1000</t>
  </si>
  <si>
    <t>384/EI625</t>
  </si>
  <si>
    <t>Instrumentos destinados a medir la concentración de alcohol en el aire espirado</t>
  </si>
  <si>
    <t>918 074 700
cem@cem.es</t>
  </si>
  <si>
    <t>C/ Alfar, 2
28760 Tres Cantos (Madrid)</t>
  </si>
  <si>
    <t>Tres Cantos
(Madrid)</t>
  </si>
  <si>
    <t>INVERYCA 2011, S.L.</t>
  </si>
  <si>
    <t>Tfno: 697 131 196
jfs@inveryca.es</t>
  </si>
  <si>
    <t>IHD LABORATORIO DE CALIBRACIÓN, S.L.</t>
  </si>
  <si>
    <t xml:space="preserve">Sonómetros, medidores personales de exposición sonora, calibradores acústicos </t>
  </si>
  <si>
    <t>calibracion@ihlab.es</t>
  </si>
  <si>
    <t>LABORATORIOS BUTEC, S.L.</t>
  </si>
  <si>
    <t>429/EI626</t>
  </si>
  <si>
    <t>lb@laboratoriosbutec.es</t>
  </si>
  <si>
    <t>SE RELLENAN AUTOMATICAMENTE CON EL "LISTADO OAVM"</t>
  </si>
  <si>
    <t>Tfno: 902 760 021
comercial.bilbao@trescal.com</t>
  </si>
  <si>
    <t>941 250 466 
pio@ensatec.com</t>
  </si>
  <si>
    <t>935 645 453 
laboratorio@tradelab.es</t>
  </si>
  <si>
    <t>976 505 067 
solumet@solumet.com</t>
  </si>
  <si>
    <t>Tfno: 976 01 00 01 
ensayosycalibraciones@ita.es</t>
  </si>
  <si>
    <t>Fernando Lanuza: 676 463 077
 flanuza@tuv-nord.com
Carlos A. Larraga: 974 239 230
clarraga@tuv-nord.com</t>
  </si>
  <si>
    <t>913 138 000 
luis.canizo@sgs.com 
es.bilbao.española@sgs.com
Eduardo Perez 646 981 488</t>
  </si>
  <si>
    <t>917 027 850
dd.serviciosintegrados@eurocontrol.es</t>
  </si>
  <si>
    <t>INGENIERÍA DE GESTIÓN INDUSTRIAL, S.L.U. (INGEIN)</t>
  </si>
  <si>
    <t>LABORATORIOS DE ITV (LABITV)</t>
  </si>
  <si>
    <t>LABORATORIO EXTREMEÑO, S.L. (LABEX)</t>
  </si>
  <si>
    <t>ATIMASE TENERIFE, S.L.</t>
  </si>
  <si>
    <t>SGS ESPAÑOLA DE CONTROL, S.A.</t>
  </si>
  <si>
    <t>CUALICONTROL-ACI, S.A.U.</t>
  </si>
  <si>
    <t>ARAGONESA DE SERVICIOS ITV, S.A.</t>
  </si>
  <si>
    <t>SOLUCIONES METROLÓGICAS, S.L. (SOLUMET)</t>
  </si>
  <si>
    <t>VILLAESCUSA ITV MAR MENOR, S.L.</t>
  </si>
  <si>
    <t>TRADELAB, S.L.</t>
  </si>
  <si>
    <t>ENSATEC, S.L.</t>
  </si>
  <si>
    <t>METROLOGÍA, CONTROL Y CALIBRACIÓN, S.L.L.</t>
  </si>
  <si>
    <t>FUNDACIÓN IDONIAL</t>
  </si>
  <si>
    <t>VERIFICACIONES INDUSTRIALES DE ANDALUCÍA, S.A. (VEIASA)</t>
  </si>
  <si>
    <t>SUPERVISIÓN Y CONTROL, S.A.</t>
  </si>
  <si>
    <t>METER UNDER TEST, S.A.</t>
  </si>
  <si>
    <t>COPB LABORATORIO DE CONTROL, S.L.</t>
  </si>
  <si>
    <t>APPLUS ITEUVE TECHNOLOGY, S.L.</t>
  </si>
  <si>
    <t>CENTRO DE APLICACIONES METROLÓGICAS, S.L.</t>
  </si>
  <si>
    <t>LGAI TECHNOLOGICAL CENTER, S.A.</t>
  </si>
  <si>
    <t>LABORATORIO DE ENSAYOS Y VERIFICACION DE CONTADORES (LEVC)</t>
  </si>
  <si>
    <t>ITA ASUA, S.L.</t>
  </si>
  <si>
    <t>CENTRO ESPAÑOL DE METROLOGÍA (CEM)</t>
  </si>
  <si>
    <t>LABORATORIO METROLÓGICO DE MURCIA, S.L.U.</t>
  </si>
  <si>
    <t>REMAIN GESTIONES TÉCNICAS Y ADMINISTRATIVAS, S.L.</t>
  </si>
  <si>
    <t>GRUPO ITEVELESA, S.L.</t>
  </si>
  <si>
    <t>DIRECCIÓN</t>
  </si>
  <si>
    <t>FECHA RESOLUCIÓN</t>
  </si>
  <si>
    <t>DENOMINACIÓN</t>
  </si>
  <si>
    <t>Nº ASIGNACIÓN</t>
  </si>
  <si>
    <r>
      <t xml:space="preserve">948 176 534 / </t>
    </r>
    <r>
      <rPr>
        <sz val="10"/>
        <color theme="1"/>
        <rFont val="Calibri"/>
        <family val="2"/>
      </rPr>
      <t>636 666 861  MariaPilar.Martinez@tuvsud.com</t>
    </r>
  </si>
  <si>
    <t>Clase I, 1 mg  ≤ m ≤ 600 g con n ≤ 600000
Clase I, 600 g &lt; m ≤ 15 kg con n ≤ 130000
Clase II, m≤ 150 kg con n ≤ 100000
Clase III, m≤ 300 kg con n ≤ 10000
Clase IIII, m ≤ 300 kg con n ≤ 1000</t>
  </si>
  <si>
    <t>Clase I: 1 mg ≤ m  ≤  5 kg con n ≤ 1.000.000
Clase II: 5 kg ≤ m  ≤  10 kg con n ≤ 100.000
Clase III: 10 kg ≤ m  ≤  200 kg con n= 10.000
Clase IIII: 200 kg ≤ m  ≤  150 t con n=3.000</t>
  </si>
  <si>
    <t xml:space="preserve">Clase I: m  ≤  610 g con n ≤ 500.000
Clase II: m  ≤  70 kg
Clase III y IIII: m  ≤  60.000 kg </t>
  </si>
  <si>
    <t>Clase I: m ≤ 500g, n ≤ 500.000 y 500g &lt; m ≤ 20kg, n ≤ 130.000
Clase II: m ≤ 120kg y hasta 100.000 divisiones
Clase III: m ≤ 1.500kg y hasta 10.000 divisiones
Clase IIII: m ≤ 1.500kg y hasta 1.000 divisiones.</t>
  </si>
  <si>
    <t>C/ Obispo Javier Oses, 12 local</t>
  </si>
  <si>
    <t>C/ Butarque, 15</t>
  </si>
  <si>
    <t>Vía de las dos Castillas, 7</t>
  </si>
  <si>
    <t>Avda. de las Regiones, 5 
13600 Alcázar de San Juan</t>
  </si>
  <si>
    <t>José Gutierrez Abascal, 2</t>
  </si>
  <si>
    <t>Pol. Ind. Las arenas, Parcela F, calle H, nave 9 
Malpartida de Cáceres</t>
  </si>
  <si>
    <t>Cáceres (Extremadura)</t>
  </si>
  <si>
    <t>c/ Trespaderne, 29 3ª Planta. Edificio Barajas, 1</t>
  </si>
  <si>
    <t>C/ Villalba Hervas, 4, 2º B</t>
  </si>
  <si>
    <t>Av. Martín Descalzo, s/n, Madridejos</t>
  </si>
  <si>
    <t>C/ Trespaderne, 29</t>
  </si>
  <si>
    <t xml:space="preserve">C/ María de Luna, 7 </t>
  </si>
  <si>
    <t>C/Río Aragón, 9, Pol. El Polígono Cuarte de Huerva</t>
  </si>
  <si>
    <t>Pol. Ind. Oeste, Parcela 24. C/ Buen Hacer Nave B-6 bis San Ginés</t>
  </si>
  <si>
    <t>A Coruña
Logroño
Vitoria-Gasteiz</t>
  </si>
  <si>
    <t>APPLUS ORGANISMO DE CONTROL,  S.L.U.</t>
  </si>
  <si>
    <t>Ctra. Nacional VI, km. 582,6 15168, Sada (A Coruña)        
Plaza de la Vendimia, 2 Bajo 2 trasera, Logroño (La Rioja)         
Avda. de los Olmos, 1 Ed. D-1 of. 206 Pol. Ind. Gamarra, Vitoria (Álava)</t>
  </si>
  <si>
    <t>Pol. Lentiscares, Avda. Lentiscares, 4 y 6 
26370 Navarrete (La Rioja)</t>
  </si>
  <si>
    <t>C/Pas de Sota Muralla, s/n
08003 Barcelona</t>
  </si>
  <si>
    <t>C/Albert Einstein, 2 
41092 Sevilla</t>
  </si>
  <si>
    <t>C/variant s/n parcela 10-A, Pol. Ind. Torrefarrera
25123 Torrefarrera</t>
  </si>
  <si>
    <t>Campus UAB
Ronda de la Font del Carme, s/n
08193 Bellaterra (Barcelona)</t>
  </si>
  <si>
    <t>Av. Can Sucarrats, 110, nave 11, Pol. Ind. Cova Solera
08191 Rubí (Barcelona)</t>
  </si>
  <si>
    <t>Pl. Ingeniero Torres Quevedo, 1 
48013 Bilbao</t>
  </si>
  <si>
    <t>C/Lermandabide, 13, Pol. Ind. Jundiz</t>
  </si>
  <si>
    <t>C/Condado de Treviño, 65B, Pol. Ind. Villalonquéjar 
09001 Burgos</t>
  </si>
  <si>
    <t>C/Merindad de Valdeporres, 11, Pol. Ind. Villalonquéjar
09001 Burgos</t>
  </si>
  <si>
    <t xml:space="preserve">C/ de la Princesa, 47, 7º planta </t>
  </si>
  <si>
    <t>C/Sierra de la Pila, 20 Pol. Ind. Las Urreas 
30730 San Javier</t>
  </si>
  <si>
    <t>Parque Cientif. Y Tecnol. de Gijón. Avda. Jardín Botánico, 1345
33203 Gijón</t>
  </si>
  <si>
    <t>Ronda de la Font del Carme, s/n Campus UAB</t>
  </si>
  <si>
    <r>
      <t>Q</t>
    </r>
    <r>
      <rPr>
        <vertAlign val="subscript"/>
        <sz val="10"/>
        <color theme="1"/>
        <rFont val="Calibri"/>
        <family val="2"/>
      </rPr>
      <t>max</t>
    </r>
    <r>
      <rPr>
        <sz val="10"/>
        <color theme="1"/>
        <rFont val="Calibri"/>
        <family val="2"/>
      </rPr>
      <t xml:space="preserve"> ≤ 1300 l/min</t>
    </r>
  </si>
  <si>
    <r>
      <t>Combustibles: Q</t>
    </r>
    <r>
      <rPr>
        <vertAlign val="subscript"/>
        <sz val="10"/>
        <color theme="1"/>
        <rFont val="Calibri"/>
        <family val="2"/>
      </rPr>
      <t>max</t>
    </r>
    <r>
      <rPr>
        <sz val="10"/>
        <color theme="1"/>
        <rFont val="Calibri"/>
        <family val="2"/>
      </rPr>
      <t xml:space="preserve"> ≤ 200 l/min.  
Urea/Adblue: Q</t>
    </r>
    <r>
      <rPr>
        <vertAlign val="subscript"/>
        <sz val="10"/>
        <color theme="1"/>
        <rFont val="Calibri"/>
        <family val="2"/>
      </rPr>
      <t>max</t>
    </r>
    <r>
      <rPr>
        <sz val="10"/>
        <color theme="1"/>
        <rFont val="Calibri"/>
        <family val="2"/>
      </rPr>
      <t xml:space="preserve"> ≤ 50 l/min. 
GLP: Q</t>
    </r>
    <r>
      <rPr>
        <vertAlign val="subscript"/>
        <sz val="10"/>
        <color theme="1"/>
        <rFont val="Calibri"/>
        <family val="2"/>
      </rPr>
      <t>max</t>
    </r>
    <r>
      <rPr>
        <sz val="10"/>
        <color theme="1"/>
        <rFont val="Calibri"/>
        <family val="2"/>
      </rPr>
      <t xml:space="preserve"> ≤ 50 l/min</t>
    </r>
  </si>
  <si>
    <t>Parque tecnológico de Álava, Edif. Central, C/ Hermanos Lumier, 1º planta, Oficina 5  (Miñano Mayor)
Andrés Berrizbeitia 682 17 13 48
paisvasco@ingein.es
945 29 82 08</t>
  </si>
  <si>
    <t>Parque tecnológico de Álava, Edif. Central, C/ Hermanos Lumier, 1º planta, Oficina 5  (Miñano Mayor)
Andrés Berrizbeitia 682 17 13 48
paisvasco@ingein.es
945 29 82 09</t>
  </si>
  <si>
    <t>Parque tecnológico de Álava, Edif. Central, C/ Hermanos Lumier, 1º planta, Oficina 5  (Miñano Mayor)
Andrés Berrizbeitia 682 17 13 48
paisvasco@ingein.es
945 29 82 10</t>
  </si>
  <si>
    <t>Parque tecnológico de Álava, Edif. Central, C/ Hermanos Lumier, 1º planta, Oficina 5  (Miñano Mayor)
Andrés Berrizbeitia 682 17 13 48
paisvasco@ingein.es
945 29 82 11</t>
  </si>
  <si>
    <t>Parque tecnológico de Álava, Edif. Central, C/ Hermanos Lumier, 1º planta, Oficina 5  (Miñano Mayor)
Andrés Berrizbeitia 682 17 13 48
paisvasco@ingein.es
945 29 82 12</t>
  </si>
  <si>
    <t>Junta de Castilla y León</t>
  </si>
  <si>
    <t>Gobierno de Aragón</t>
  </si>
  <si>
    <t>Junta de Andalucía</t>
  </si>
  <si>
    <t xml:space="preserve">Sistemas de medida en camiones cisterna para líquidos de baja viscosidad (≤ 20 mPa·s) 
Caudales entre 50 l/min. y 1.000 l/min </t>
  </si>
  <si>
    <t>CÁMARA LABORATORIOS Y METROLOGÍA, S.L. (CLM)</t>
  </si>
  <si>
    <t>Avda. Juan Caramuel, 7
28919 Leganés</t>
  </si>
  <si>
    <t>454/EI660</t>
  </si>
  <si>
    <t>C/ Mas Moreneta, esq. Can Cabanyes
08160 Montmeló</t>
  </si>
  <si>
    <t xml:space="preserve">Sonómetros
Medidores de exposición sonora
Calibradores acústicos </t>
  </si>
  <si>
    <t>936 645 453 
laboratorio@tradelab.es</t>
  </si>
  <si>
    <t>C/ Cronos, 20, 2ªplanta</t>
  </si>
  <si>
    <t>Laboratorio Permanente:
- Clases: 0,5; 1 y 2 (- 30°C a 100°C) con sonda exterior
In Situ:
- Clases: 0,5; 1 y 2 (- 30°C a 100°C)</t>
  </si>
  <si>
    <t>C/Extremadura, 77, Pol. Ind. Los Llanos 
Salteras</t>
  </si>
  <si>
    <t>Clase I: m ≤ 30 kg con n ≤ 500.000 
Clase II: m ≤ 3.000 kg
Clase III y IIII: m ≤ 200.000 kg
m: capacidad máxima; n: nº escalones verificación</t>
  </si>
  <si>
    <t>Instrumentos destinados a medir las emisiones de los gases de escape de los vehículos equipados con motores de encendido por chispa (Gasolina)</t>
  </si>
  <si>
    <t xml:space="preserve"> Instrumentos destinados a medir la opacidad y determinar el coeficiente de absorción luminosa que se utilizan en la inspección y el mantenimiento de vehículos a motor equipados con motores de encendido por compresión (Diésel)</t>
  </si>
  <si>
    <t>Seleccionadoras ponderales automáticas
m ≤ 300 kg</t>
  </si>
  <si>
    <t>Instrumentos destinados a la medición de sonido audible y de los calibradores acústicos</t>
  </si>
  <si>
    <t>22/EI619</t>
  </si>
  <si>
    <t>Sonómetros
Medidores de exposición sonora
Calibradores acústicos</t>
  </si>
  <si>
    <t>Cinemómetros de efecto Doppler
Cinemómetros de sensor
Cinemómetros ópticos (de pistola láser y de barrera láser)
Cinemómetros de velocidad media y cabinas</t>
  </si>
  <si>
    <t>Clase I, m ≤ 2 kg, con n ≤ 500000
Clase II, m ≤ 210 kg, 210 kg ≤ m ≤ 2000 kg, con n ≤ 66000
Clase III, IIII, m ≤ 120 t
m: capacidad máxima.
n: número de escalones de verificación.</t>
  </si>
  <si>
    <t>Clase II,III IIII m ≤ 30 kg
Clase III, IIII 30 kg &lt; m ≤ 60 t</t>
  </si>
  <si>
    <t>In situ:  
Registradores Clases 0,5; 1 y 2 y termómetros de clase 0,5, 1 y 2 (-23°C a -16°C) con medios isotermos propios y del cliente.</t>
  </si>
  <si>
    <t xml:space="preserve">Laboratorio permanente:
- Registradores de clases 0,5; 1 y 2 y termómetros de clases 0,5; 1 y 2 (-25°C a 25°C)
In situ:
- Clases 0,5; 1 y 2 (-25°C a 25°C) con medios isotermos propios y del cliente </t>
  </si>
  <si>
    <t>Laboratorio permanente: 
- Con sonda exterior: Clases 0,5; 1 y 2 (-30°C - +30°C)
In situ: 
- Con medios propios: Clases 0,5; 1 y 2 (-30°C - +30°C)</t>
  </si>
  <si>
    <t>Laboratorio Permanente
- Con sonda integrada, clases 1 y 2 (-40°C - +80°C)
- Con sonsa exterior, clases 0,5; 1 y 2 (-40°C - +80°C)</t>
  </si>
  <si>
    <t>In Situ: 
- Con medios isotermos del cliente. Clases: 0,5, 1 y 2 (- 30°C a 50°C). 
- Con medios propios. Clases: 0,5, 1 y 2 (-25°C a 150°C) 
En laboratorio: 
- Con sensor externo. Clases: 0,5, 1 y 2 (-25°C a 150°C)</t>
  </si>
  <si>
    <t>(TIPO I Y TIPO II)
(0,0 - 30,0)°Brix
(1,33298 – 1,38114) nD
(0,0% AP(16,5); 0,0% AP(17,5)) – (18,71% AP(16,5); 17,64% AP(17,5))</t>
  </si>
  <si>
    <t xml:space="preserve">Refractómetros 
0,0 °Brix – 40,0 °Brix 
1,33298 nD – 1,4010 nD 
(0,0% AP(16,83) ; 0,0% AP(17,5)) – (25% AP(16,83) ; 25% AP(17,5)) </t>
  </si>
  <si>
    <t>Clase I: m ≤ 1 kg y n ≤ 100.000
Clase II: m ≤ 30 kg y n ≤ 100.000
Clase II: 30 kg ≤ m ≤ 60 kg y n ≤ 12.000
Clase III y IIII: m ≤ 100.000 kg</t>
  </si>
  <si>
    <t>Seccionadoras ponderales   
Clase XI, Y(I): m ≤ 1 kg y n ≤ 100 000
Clase XII, Y(II): m ≤ 1 kg y n ≤ 100 000
Clase XII, Y(II):1 kg ≤ m ≤ 60 kg y n ≤ 10 000
Clase XIII, XIIII, Y(a), Y(b): m ≤ 300 kg</t>
  </si>
  <si>
    <t>Clase I m ≤ 30 kg y n ≤ 500000
Clase II m ≤ 3000 kg
Clase III, IIII m ≤ 60000 kg
Clase III, IIII 60000 kg &lt; m ≤ 150000 kg</t>
  </si>
  <si>
    <t>Básculas puente de ferrocarril
Instrumentos gravimétricos de llenado
Seleccionadoras ponderales automáticas
Totalizadores continuos
Totalizadores discontinuos
(Ver Acreditación ENAC nº: 424/EI612)</t>
  </si>
  <si>
    <t>10-OV-0003</t>
  </si>
  <si>
    <t>17-OV-0003</t>
  </si>
  <si>
    <t>17-OV-0012</t>
  </si>
  <si>
    <t>17-OV-0015</t>
  </si>
  <si>
    <t>07-OV-0015</t>
  </si>
  <si>
    <t>04-OV-0002</t>
  </si>
  <si>
    <t>C/ Metalurgia, 24, Acc. A. Polígono Industrial Calonge
41007 Sevilla</t>
  </si>
  <si>
    <t>448/EI718</t>
  </si>
  <si>
    <t>SERVICIOS INTEGRALES DE METROLOGÍA Y CALIBRACIÓN, S.L. (SIMETRYCAL)</t>
  </si>
  <si>
    <t>simetrycal@simetrycal.com
Teléfono: 954 868 969</t>
  </si>
  <si>
    <t>Clase I: 1 mg ≤ m  ≤  1 kg con n ≤ 630.000
Clase II: 1 kg &lt; m  ≤  10 kg con n ≤ 100.000; 10 kg &lt; m  ≤  15 kg con n ≤ 75.000; 15 kg &lt; m  ≤  35 kg con n ≤ 70.000; 35 kg &lt; m  ≤  60 kg con n ≤ 60.000
Clase III: 60 kg ≤ m  ≤  315 kg con n≤ 10.000</t>
  </si>
  <si>
    <t>APAVE INSPECTION SPAIN, S.A.</t>
  </si>
  <si>
    <r>
      <rPr>
        <b/>
        <sz val="11"/>
        <rFont val="Calibri"/>
        <family val="2"/>
      </rPr>
      <t>Baimendutako BMEEen zerrenda osoa CEMren webgunean kontsulta daiteke, esteka honen bidez:</t>
    </r>
    <r>
      <rPr>
        <sz val="11"/>
        <rFont val="Calibri"/>
        <family val="2"/>
      </rPr>
      <t xml:space="preserve">
La relación completa de OAVM autorizados puede consultarse en la web del CEM, accediendo desde el enlace:</t>
    </r>
  </si>
  <si>
    <r>
      <t xml:space="preserve">ESLEIPEN ZK. 
</t>
    </r>
    <r>
      <rPr>
        <sz val="11"/>
        <color theme="9" tint="0.59999389629810485"/>
        <rFont val="Calibri"/>
        <family val="2"/>
      </rPr>
      <t>Nº ASIGNACION</t>
    </r>
  </si>
  <si>
    <r>
      <t xml:space="preserve">BMEE
</t>
    </r>
    <r>
      <rPr>
        <sz val="11"/>
        <color theme="9" tint="0.59999389629810485"/>
        <rFont val="Calibri"/>
        <family val="2"/>
      </rPr>
      <t>OAVM</t>
    </r>
  </si>
  <si>
    <r>
      <t xml:space="preserve">TRESNA
</t>
    </r>
    <r>
      <rPr>
        <sz val="11"/>
        <color theme="9" tint="0.59999389629810485"/>
        <rFont val="Calibri"/>
        <family val="2"/>
      </rPr>
      <t>INSTRUMENTO</t>
    </r>
  </si>
  <si>
    <r>
      <t xml:space="preserve">TARTEA, IRISMENA 
</t>
    </r>
    <r>
      <rPr>
        <sz val="11"/>
        <color theme="9" tint="0.59999389629810485"/>
        <rFont val="Calibri"/>
        <family val="2"/>
      </rPr>
      <t>RANGO, ALCANCE</t>
    </r>
  </si>
  <si>
    <r>
      <rPr>
        <b/>
        <sz val="9"/>
        <rFont val="Calibri"/>
        <family val="2"/>
      </rPr>
      <t xml:space="preserve">Hautatu bilatu beharreko tresna (gelaxka berdea): </t>
    </r>
    <r>
      <rPr>
        <sz val="9"/>
        <rFont val="Calibri"/>
        <family val="2"/>
      </rPr>
      <t xml:space="preserve">
Seleccione el instrumento a buscar (celda verde):</t>
    </r>
  </si>
  <si>
    <t>Gas-analizagailuak / Analizadores de gases</t>
  </si>
  <si>
    <t>Zinemometroak / Cinemómetros</t>
  </si>
  <si>
    <t>Ur-kontagailuak / Contadores de agua</t>
  </si>
  <si>
    <t>Jolas-makinen kontagailuak / Contadores de máquinas recreativas</t>
  </si>
  <si>
    <t>Energia elektrikoko kontagailuak / Contadores de energía eléctrica</t>
  </si>
  <si>
    <t>Energia elektrikoko kontagailu konbinatuak / Contadores de energía eléctrica combinados</t>
  </si>
  <si>
    <t>Gas-kontagailuak eta bihurketa bolumetrikoko gailuak / Contadores de gas y dispositivos de conversión volumétrica</t>
  </si>
  <si>
    <t>Etilometroak / Etilómetros</t>
  </si>
  <si>
    <t>FAPT / IPFA</t>
  </si>
  <si>
    <t>FEAPT / IPFNA</t>
  </si>
  <si>
    <t>Manometroak / Manómetros</t>
  </si>
  <si>
    <t>Opazimetroak / Opacímetros</t>
  </si>
  <si>
    <t>Errefraktometroak / Refractómetros</t>
  </si>
  <si>
    <t>Tenperatura-erregistradoreak eta termometroak / Registradores de temperatura y termómetros</t>
  </si>
  <si>
    <t>Zisterna-kamioiak neurtzeko sistemak / Sistemas de medida de camiones cisterna</t>
  </si>
  <si>
    <t>Sonometroak, kalibragailu akustikoak eta dosimetroak / Sonómetros, calibradores acústicos y dosímetros</t>
  </si>
  <si>
    <t>Hornigailuak / Surtidores</t>
  </si>
  <si>
    <t>Taximetroak / Taxímetros</t>
  </si>
  <si>
    <r>
      <t xml:space="preserve">BMEE
</t>
    </r>
    <r>
      <rPr>
        <sz val="16"/>
        <color rgb="FFFDFAD7"/>
        <rFont val="Calibri"/>
        <family val="2"/>
      </rPr>
      <t>OAVM</t>
    </r>
  </si>
  <si>
    <r>
      <t xml:space="preserve">TRESNA
</t>
    </r>
    <r>
      <rPr>
        <sz val="16"/>
        <color theme="9" tint="0.39997558519241921"/>
        <rFont val="Calibri"/>
        <family val="2"/>
      </rPr>
      <t>INSTRUMENTO</t>
    </r>
  </si>
  <si>
    <r>
      <t xml:space="preserve">EUSKADIN JARDUTEN DUTEN BMEEen ZERRENDA
</t>
    </r>
    <r>
      <rPr>
        <i/>
        <sz val="16"/>
        <rFont val="Calibri"/>
        <family val="2"/>
      </rPr>
      <t>RELACIÓN DE OAVMs QUE ACTÚAN EN EUSKADI</t>
    </r>
  </si>
  <si>
    <t>17-OV-0023</t>
  </si>
  <si>
    <t>LABORATORIOS SAT 2009, S.L.</t>
  </si>
  <si>
    <t xml:space="preserve"> Pol. Ind. Vicolozano, C/ Murcia, 9. Naves A y B
05194 Ávila</t>
  </si>
  <si>
    <t>Ávila</t>
  </si>
  <si>
    <t>539/EI844</t>
  </si>
  <si>
    <t xml:space="preserve">40 m3/h ≤ Qmax ≤ 250 m3/h
(G25 a G160) </t>
  </si>
  <si>
    <t>Tfno: 918 284 008
djimenez@laborsat.es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</si>
</sst>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Calibri"/>
      <family val="2"/>
    </font>
    <font>
      <b/>
      <sz val="2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11"/>
      <name val="Calibri"/>
      <family val="2"/>
    </font>
    <font>
      <sz val="9"/>
      <name val="Calibri"/>
      <family val="2"/>
    </font>
    <font>
      <sz val="11"/>
      <color theme="0"/>
      <name val="Calibri"/>
      <family val="2"/>
    </font>
    <font>
      <u/>
      <sz val="11"/>
      <color theme="10"/>
      <name val="Calibri"/>
      <family val="2"/>
    </font>
    <font>
      <b/>
      <sz val="11"/>
      <color theme="9" tint="0.59999389629810485"/>
      <name val="Calibri"/>
      <family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b/>
      <sz val="11"/>
      <color theme="0"/>
      <name val="Calibri"/>
      <family val="2"/>
    </font>
    <font>
      <vertAlign val="subscript"/>
      <sz val="10"/>
      <color theme="1"/>
      <name val="Calibri"/>
      <family val="2"/>
    </font>
    <font>
      <sz val="8"/>
      <name val="Aptos Narrow"/>
      <family val="2"/>
      <scheme val="minor"/>
    </font>
    <font>
      <b/>
      <sz val="11"/>
      <name val="Calibri"/>
      <family val="2"/>
    </font>
    <font>
      <sz val="11"/>
      <color theme="9" tint="0.59999389629810485"/>
      <name val="Calibri"/>
      <family val="2"/>
    </font>
    <font>
      <b/>
      <sz val="9"/>
      <name val="Calibri"/>
      <family val="2"/>
    </font>
    <font>
      <sz val="16"/>
      <name val="Calibri"/>
      <family val="2"/>
    </font>
    <font>
      <i/>
      <sz val="16"/>
      <name val="Calibri"/>
      <family val="2"/>
    </font>
    <font>
      <b/>
      <sz val="16"/>
      <name val="Calibri"/>
      <family val="2"/>
    </font>
    <font>
      <b/>
      <sz val="16"/>
      <color rgb="FFFDFAD7"/>
      <name val="Calibri"/>
      <family val="2"/>
    </font>
    <font>
      <sz val="16"/>
      <color rgb="FFFDFAD7"/>
      <name val="Calibri"/>
      <family val="2"/>
    </font>
    <font>
      <b/>
      <sz val="16"/>
      <color theme="9" tint="0.39997558519241921"/>
      <name val="Calibri"/>
      <family val="2"/>
    </font>
    <font>
      <sz val="16"/>
      <color theme="9" tint="0.3999755851924192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5E50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DFAD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2" fillId="7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7" borderId="1" xfId="0" applyFont="1" applyFill="1" applyBorder="1" applyAlignment="1">
      <alignment horizontal="center" vertical="center" wrapText="1"/>
    </xf>
    <xf numFmtId="14" fontId="2" fillId="7" borderId="1" xfId="0" applyNumberFormat="1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0" fillId="0" borderId="8" xfId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9" fillId="7" borderId="11" xfId="0" applyFont="1" applyFill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vertical="center" wrapText="1"/>
    </xf>
    <xf numFmtId="0" fontId="9" fillId="7" borderId="16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>
      <alignment horizontal="center" vertical="center" wrapText="1"/>
    </xf>
    <xf numFmtId="0" fontId="25" fillId="6" borderId="15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20" fillId="9" borderId="17" xfId="0" applyFont="1" applyFill="1" applyBorder="1" applyAlignment="1">
      <alignment horizontal="center" vertical="center" wrapText="1"/>
    </xf>
    <xf numFmtId="0" fontId="20" fillId="8" borderId="15" xfId="0" applyFont="1" applyFill="1" applyBorder="1" applyAlignment="1">
      <alignment horizontal="center" vertical="center" wrapText="1"/>
    </xf>
    <xf numFmtId="0" fontId="20" fillId="8" borderId="18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3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vertical="center" textRotation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name val="Calibri"/>
        <family val="2"/>
        <scheme val="none"/>
      </font>
      <alignment vertical="center" textRotation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rgb="FFF5E50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numFmt numFmtId="19" formatCode="dd/mm/yyyy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DFAD7"/>
      <color rgb="FFF5E50F"/>
      <color rgb="FFAB9F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234951</xdr:colOff>
      <xdr:row>5</xdr:row>
      <xdr:rowOff>259080</xdr:rowOff>
    </xdr:from>
    <xdr:to>
      <xdr:col>1</xdr:col>
      <xdr:colOff>834390</xdr:colOff>
      <xdr:row>7</xdr:row>
      <xdr:rowOff>116840</xdr:rowOff>
    </xdr:to>
    <xdr:pic>
      <xdr:nvPicPr>
        <xdr:cNvPr id="6" name="Gráfico 5" descr="Lupa con relleno sólido">
          <a:extLst>
            <a:ext uri="{FF2B5EF4-FFF2-40B4-BE49-F238E27FC236}">
              <a16:creationId xmlns:a16="http://schemas.microsoft.com/office/drawing/2014/main" id="{CB06070E-D3EE-B529-4671-F074A513B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34951" y="944880"/>
          <a:ext cx="593089" cy="5232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CF59752-26F3-4F2B-9906-7CB93760CA46}" name="Actividades" displayName="Actividades" ref="A4:J62" totalsRowShown="0" headerRowDxfId="31" dataDxfId="30">
  <autoFilter ref="A4:J62" xr:uid="{0CF59752-26F3-4F2B-9906-7CB93760CA46}"/>
  <sortState xmlns:xlrd2="http://schemas.microsoft.com/office/spreadsheetml/2017/richdata2" ref="A5:J62">
    <sortCondition ref="A4:A62"/>
  </sortState>
  <tableColumns count="10">
    <tableColumn id="2" xr3:uid="{A0311402-5679-483D-A79D-49FBD932D924}" name="Nº ASIGNACION (LISTA)" dataDxfId="29"/>
    <tableColumn id="15" xr3:uid="{807714B1-4F9E-4327-87DD-C5676672C5CA}" name="OAVM" dataDxfId="28">
      <calculatedColumnFormula>VLOOKUP(Actividades[[#This Row],[Nº ASIGNACION (LISTA)]],TablaOAVM[],2,FALSE)</calculatedColumnFormula>
    </tableColumn>
    <tableColumn id="3" xr3:uid="{A5D387AA-B811-401F-9AE0-51DAB8894BAA}" name="ACTIVIDAD (LISTA)" dataDxfId="27"/>
    <tableColumn id="4" xr3:uid="{890D4A89-E036-42F2-879C-6499E58F3938}" name="RANGO ALCANCE,…." dataDxfId="26"/>
    <tableColumn id="5" xr3:uid="{31D07AC9-4974-4073-92C5-D09B5C0BA257}" name="CONTACTO" dataDxfId="25"/>
    <tableColumn id="10" xr3:uid="{65B11DEB-481F-4C39-B717-A67811DA06D7}" name="DIRECCION OAVM" dataDxfId="24">
      <calculatedColumnFormula>VLOOKUP(Actividades[[#This Row],[Nº ASIGNACION (LISTA)]],TablaOAVM[],3,FALSE)</calculatedColumnFormula>
    </tableColumn>
    <tableColumn id="11" xr3:uid="{E640C406-DA24-4468-8CA2-1CD6FF8A763E}" name="LOCALIDAD" dataDxfId="23">
      <calculatedColumnFormula>VLOOKUP(Actividades[[#This Row],[Nº ASIGNACION (LISTA)]],TablaOAVM[],4,FALSE)</calculatedColumnFormula>
    </tableColumn>
    <tableColumn id="12" xr3:uid="{B7FCD990-9F7B-4C26-AEFC-3C5B5FA7EF9F}" name="RESOLUCION AUTORIZACION" dataDxfId="22">
      <calculatedColumnFormula>VLOOKUP(Actividades[[#This Row],[Nº ASIGNACION (LISTA)]],TablaOAVM[],5,FALSE)</calculatedColumnFormula>
    </tableColumn>
    <tableColumn id="13" xr3:uid="{36FE590C-D6C0-4CC3-83B6-F563DB60B02D}" name="COMUNIDAD QUE LO AUTORIZA" dataDxfId="21">
      <calculatedColumnFormula>VLOOKUP(Actividades[[#This Row],[Nº ASIGNACION (LISTA)]],TablaOAVM[],6,FALSE)</calculatedColumnFormula>
    </tableColumn>
    <tableColumn id="14" xr3:uid="{B9311CD3-B64A-48C2-9F2E-A9360358F8A9}" name="Nº ENAC" dataDxfId="20">
      <calculatedColumnFormula>VLOOKUP(Actividades[[#This Row],[Nº ASIGNACION (LISTA)]],TablaOAVM[],7,FALSE)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59040C0-4568-44BC-A27C-951C0505DE4B}" name="TablaOAVM" displayName="TablaOAVM" ref="A4:G51" totalsRowShown="0" headerRowDxfId="19" dataDxfId="17" headerRowBorderDxfId="18" tableBorderDxfId="16" totalsRowBorderDxfId="15">
  <autoFilter ref="A4:G51" xr:uid="{759040C0-4568-44BC-A27C-951C0505DE4B}"/>
  <sortState xmlns:xlrd2="http://schemas.microsoft.com/office/spreadsheetml/2017/richdata2" ref="A5:G51">
    <sortCondition ref="A4:A51"/>
  </sortState>
  <tableColumns count="7">
    <tableColumn id="2" xr3:uid="{57B79427-2BB5-42DE-831D-7F2A1A12B4DD}" name="Nº ASIGNACIÓN" dataDxfId="14"/>
    <tableColumn id="3" xr3:uid="{6411AAB1-13F6-4046-ACF0-3D28A6C33885}" name="DENOMINACIÓN" dataDxfId="13"/>
    <tableColumn id="4" xr3:uid="{D731D065-B873-4536-978F-6681823A9161}" name="DIRECCIÓN" dataDxfId="12"/>
    <tableColumn id="5" xr3:uid="{BD8DA667-05EB-4ABE-9F55-F25DBABEA01C}" name="LOCALIDAD" dataDxfId="11"/>
    <tableColumn id="6" xr3:uid="{A627F24D-1EDE-40EF-A351-D818968F2324}" name="FECHA RESOLUCIÓN" dataDxfId="10"/>
    <tableColumn id="7" xr3:uid="{3CA87254-76C1-4D25-BEF6-E5F0974A76DE}" name="COMUNIDAD QUE AUTORIZA" dataDxfId="9"/>
    <tableColumn id="8" xr3:uid="{68A2D3BC-1E83-4BA7-B662-D7F5C06536F7}" name="Nº ENAC" dataDxfId="8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D210004-B659-473C-8C72-2D6E6CDCD8E7}" name="TablaTiposActividades" displayName="TablaTiposActividades" ref="A4:C22" totalsRowShown="0" headerRowDxfId="7" dataDxfId="5" headerRowBorderDxfId="6">
  <autoFilter ref="A4:C22" xr:uid="{3D210004-B659-473C-8C72-2D6E6CDCD8E7}"/>
  <sortState xmlns:xlrd2="http://schemas.microsoft.com/office/spreadsheetml/2017/richdata2" ref="A5:B22">
    <sortCondition ref="B4:B22"/>
  </sortState>
  <tableColumns count="3">
    <tableColumn id="1" xr3:uid="{AB65CC60-2A8D-4650-A3B9-83C461FA75C3}" name="ID ACTIVIDAD" dataDxfId="4"/>
    <tableColumn id="2" xr3:uid="{A7622F9E-57ED-45C5-B131-50C6320F4DD4}" name="ACTIVIDAD" dataDxfId="3"/>
    <tableColumn id="3" xr3:uid="{14ED0187-5A23-4069-931A-B5BC4DB3BB5E}" name="DESCRIPCION" dataDxfId="2"/>
  </tableColumns>
  <tableStyleInfo name="TableStyleLight8" showFirstColumn="1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cm.cem.es/Rcmbusquedas/es/Inscripciones/BusquedaAvanzada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D185C-486B-4B63-BA23-5BF47614E241}">
  <sheetPr>
    <tabColor theme="2" tint="-0.749992370372631"/>
    <pageSetUpPr fitToPage="1"/>
  </sheetPr>
  <dimension ref="B1:H146"/>
  <sheetViews>
    <sheetView showGridLines="0" showRowColHeaders="0" tabSelected="1" zoomScale="85" zoomScaleNormal="85" workbookViewId="0">
      <pane activePane="bottomRight" state="frozen"/>
      <selection activeCell="E7" sqref="E7:E8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ColWidth="11.21875" defaultRowHeight="14.4" x14ac:dyDescent="0.3"/>
  <cols>
    <col min="1" max="1" width="2.88671875" style="4" customWidth="1"/>
    <col min="2" max="2" width="15" style="14" bestFit="1" customWidth="1"/>
    <col min="3" max="3" width="28.21875" style="14" customWidth="1"/>
    <col min="4" max="4" width="25.6640625" style="15" customWidth="1"/>
    <col min="5" max="5" width="57.33203125" style="37" customWidth="1"/>
    <col min="6" max="6" width="39" style="37" hidden="1" customWidth="1"/>
    <col min="7" max="16384" width="11.21875" style="4"/>
  </cols>
  <sheetData>
    <row r="1" spans="2:8" ht="15" thickBot="1" x14ac:dyDescent="0.35"/>
    <row r="2" spans="2:8" ht="47.4" customHeight="1" thickBot="1" x14ac:dyDescent="0.35">
      <c r="B2" s="52" t="s">
        <v>366</v>
      </c>
      <c r="C2" s="53"/>
      <c r="D2" s="53"/>
      <c r="E2" s="54"/>
    </row>
    <row r="4" spans="2:8" s="29" customFormat="1" ht="24.6" thickBot="1" x14ac:dyDescent="0.35">
      <c r="B4" s="26"/>
      <c r="C4" s="26"/>
      <c r="D4" s="27"/>
      <c r="E4" s="47" t="s">
        <v>345</v>
      </c>
      <c r="F4" s="28"/>
    </row>
    <row r="5" spans="2:8" s="29" customFormat="1" ht="15" customHeight="1" x14ac:dyDescent="0.3">
      <c r="B5" s="55"/>
      <c r="C5" s="60" t="s">
        <v>364</v>
      </c>
      <c r="D5" s="60"/>
      <c r="E5" s="58" t="s">
        <v>365</v>
      </c>
    </row>
    <row r="6" spans="2:8" s="29" customFormat="1" ht="37.200000000000003" customHeight="1" x14ac:dyDescent="0.3">
      <c r="B6" s="56"/>
      <c r="C6" s="61"/>
      <c r="D6" s="61"/>
      <c r="E6" s="59"/>
    </row>
    <row r="7" spans="2:8" s="29" customFormat="1" ht="15" customHeight="1" x14ac:dyDescent="0.3">
      <c r="B7" s="56"/>
      <c r="C7" s="62"/>
      <c r="D7" s="62"/>
      <c r="E7" s="64"/>
    </row>
    <row r="8" spans="2:8" s="29" customFormat="1" ht="60.6" customHeight="1" thickBot="1" x14ac:dyDescent="0.35">
      <c r="B8" s="57"/>
      <c r="C8" s="63"/>
      <c r="D8" s="63"/>
      <c r="E8" s="65"/>
    </row>
    <row r="9" spans="2:8" s="29" customFormat="1" ht="15" customHeight="1" x14ac:dyDescent="0.3">
      <c r="D9" s="30"/>
    </row>
    <row r="10" spans="2:8" s="29" customFormat="1" ht="36" customHeight="1" x14ac:dyDescent="0.3">
      <c r="B10" s="51" t="s">
        <v>340</v>
      </c>
      <c r="C10" s="51"/>
      <c r="D10" s="51"/>
      <c r="E10" s="51"/>
      <c r="F10" s="48"/>
    </row>
    <row r="11" spans="2:8" s="29" customFormat="1" ht="15" customHeight="1" x14ac:dyDescent="0.3">
      <c r="B11" s="50" t="s">
        <v>193</v>
      </c>
      <c r="C11" s="50"/>
      <c r="D11" s="50"/>
      <c r="E11" s="50"/>
      <c r="F11" s="49"/>
    </row>
    <row r="12" spans="2:8" s="32" customFormat="1" ht="42" customHeight="1" x14ac:dyDescent="0.3">
      <c r="B12" s="31" t="s">
        <v>341</v>
      </c>
      <c r="C12" s="31" t="s">
        <v>342</v>
      </c>
      <c r="D12" s="31" t="s">
        <v>343</v>
      </c>
      <c r="E12" s="31" t="s">
        <v>344</v>
      </c>
      <c r="F12" s="31" t="s">
        <v>7</v>
      </c>
    </row>
    <row r="13" spans="2:8" s="14" customFormat="1" ht="75" customHeight="1" x14ac:dyDescent="0.3">
      <c r="B13" s="7" t="str" cm="1">
        <f t="array" ref="B13">IFERROR(IF(AND($C$7="",$E$7="",$F$7=""),"SIN RESULTADOS",IF($F$7="",_xlfn._xlws.FILTER(Actividades[Nº ASIGNACION (LISTA)],ISNUMBER(SEARCH($C$7,Actividades[Nº ASIGNACION (LISTA)]))*ISNUMBER(SEARCH($E$7,Actividades[ACTIVIDAD (LISTA)]))+ISNUMBER(SEARCH($C$7,Actividades[OAVM]))*ISNUMBER(SEARCH($E$7,Actividades[ACTIVIDAD (LISTA)]))),_xlfn._xlws.FILTER(Actividades[Nº ASIGNACION (LISTA)],ISNUMBER(SEARCH($C$7,Actividades[Nº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(LISTA)]))*#REF!*ISNUMBER(SEARCH("BAI",#REF!)),""))),"SIN RESULTADOS")</f>
        <v>SIN RESULTADOS</v>
      </c>
      <c r="C13" s="7" t="str" cm="1">
        <f t="array" ref="C13">IFERROR(IF(AND($C$7="",$E$7="",$F$7=""),"SIN RESULTADOS",IF($F$7="",_xlfn._xlws.FILTER(Actividades[OAVM],ISNUMBER(SEARCH($C$7,Actividades[Nº ASIGNACION (LISTA)]))*ISNUMBER(SEARCH($E$7,Actividades[ACTIVIDAD (LISTA)]))+ISNUMBER(SEARCH($C$7,Actividades[OAVM]))*ISNUMBER(SEARCH($E$7,Actividades[ACTIVIDAD (LISTA)]))),_xlfn._xlws.FILTER(Actividades[OAVM],ISNUMBER(SEARCH($C$7,Actividades[Nº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(LISTA)]))*#REF!*ISNUMBER(SEARCH("BAI",#REF!)),""))),"SIN RESULTADOS")</f>
        <v>SIN RESULTADOS</v>
      </c>
      <c r="D13" s="8" t="str" cm="1">
        <f t="array" ref="D13">IFERROR(IF(AND($C$7="",$E$7="",$F$7=""),"SIN RESULTADOS",IF($F$7="",_xlfn._xlws.FILTER(Actividades[ACTIVIDAD (LISTA)],ISNUMBER(SEARCH($C$7,Actividades[Nº ASIGNACION (LISTA)]))*ISNUMBER(SEARCH($E$7,Actividades[ACTIVIDAD (LISTA)]))+ISNUMBER(SEARCH($C$7,Actividades[OAVM]))*ISNUMBER(SEARCH($E$7,Actividades[ACTIVIDAD (LISTA)]))),_xlfn._xlws.FILTER(Actividades[ACTIVIDAD (LISTA)],ISNUMBER(SEARCH($C$7,Actividades[Nº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(LISTA)]))*#REF!*ISNUMBER(SEARCH("BAI",#REF!)),""))),"SIN RESULTADOS")</f>
        <v>SIN RESULTADOS</v>
      </c>
      <c r="E13" s="33" t="str" cm="1">
        <f t="array" ref="E13">IFERROR(IF(AND($C$7="",$E$7="",$F$7=""),"SIN RESULTADOS",IF($F$7="",_xlfn._xlws.FILTER(Actividades[RANGO ALCANCE,….],ISNUMBER(SEARCH($C$7,Actividades[Nº ASIGNACION (LISTA)]))*ISNUMBER(SEARCH($E$7,Actividades[ACTIVIDAD (LISTA)]))+ISNUMBER(SEARCH($C$7,Actividades[OAVM]))*ISNUMBER(SEARCH($E$7,Actividades[ACTIVIDAD (LISTA)]))),_xlfn._xlws.FILTER(Actividades[RANGO ALCANCE,….],ISNUMBER(SEARCH($C$7,Actividades[Nº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(LISTA)]))*#REF!*ISNUMBER(SEARCH("BAI",#REF!)),""))),"SIN RESULTADOS")</f>
        <v>SIN RESULTADOS</v>
      </c>
      <c r="F13" s="33" t="str" cm="1">
        <f t="array" ref="F13">IFERROR(IF(AND($C$7="",$E$7="",$F$7=""),"SIN RESULTADOS",IF($F$7="",_xlfn._xlws.FILTER(Actividades[CONTACTO],ISNUMBER(SEARCH($C$7,Actividades[Nº ASIGNACION (LISTA)]))*ISNUMBER(SEARCH($E$7,Actividades[ACTIVIDAD (LISTA)]))+ISNUMBER(SEARCH($C$7,Actividades[OAVM]))*ISNUMBER(SEARCH($E$7,Actividades[ACTIVIDAD (LISTA)]))),_xlfn._xlws.FILTER(Actividades[CONTACTO],ISNUMBER(SEARCH($C$7,Actividades[Nº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(LISTA)]))*#REF!*ISNUMBER(SEARCH("BAI",#REF!))+ISNUMBER(SEARCH($C$7,Actividades[Nº ASIGNACION (LISTA)]))*ISNUMBER(SEARCH($E$7,Actividades[ACTIVIDAD (LISTA)]))*#REF!*ISNUMBER(SEARCH("BAI",#REF!))+ISNUMBER(SEARCH($C$7,Actividades[OAVM]))*ISNUMBER(SEARCH($E$7,Actividades[ACTIVIDAD (LISTA)]))*#REF!*ISNUMBER(SEARCH("BAI",#REF!)),""))),"SIN RESULTADOS")</f>
        <v>SIN RESULTADOS</v>
      </c>
      <c r="H13" s="26"/>
    </row>
    <row r="14" spans="2:8" s="34" customFormat="1" ht="75" customHeight="1" x14ac:dyDescent="0.3">
      <c r="D14" s="35"/>
      <c r="E14" s="36"/>
      <c r="F14" s="36"/>
    </row>
    <row r="15" spans="2:8" s="34" customFormat="1" ht="75" customHeight="1" x14ac:dyDescent="0.3">
      <c r="D15" s="35"/>
      <c r="E15" s="36"/>
      <c r="F15" s="36"/>
    </row>
    <row r="16" spans="2:8" s="34" customFormat="1" ht="75" customHeight="1" x14ac:dyDescent="0.3">
      <c r="D16" s="35"/>
      <c r="E16" s="36"/>
      <c r="F16" s="36"/>
    </row>
    <row r="17" spans="4:6" s="34" customFormat="1" ht="75" customHeight="1" x14ac:dyDescent="0.3">
      <c r="D17" s="35"/>
      <c r="E17" s="36"/>
      <c r="F17" s="36"/>
    </row>
    <row r="18" spans="4:6" s="34" customFormat="1" ht="75" customHeight="1" x14ac:dyDescent="0.3">
      <c r="D18" s="35"/>
      <c r="E18" s="36"/>
      <c r="F18" s="36"/>
    </row>
    <row r="19" spans="4:6" s="34" customFormat="1" ht="75" customHeight="1" x14ac:dyDescent="0.3">
      <c r="D19" s="35"/>
      <c r="E19" s="36"/>
      <c r="F19" s="36"/>
    </row>
    <row r="20" spans="4:6" s="34" customFormat="1" ht="75" customHeight="1" x14ac:dyDescent="0.3">
      <c r="D20" s="35"/>
      <c r="E20" s="36"/>
      <c r="F20" s="36"/>
    </row>
    <row r="21" spans="4:6" s="34" customFormat="1" ht="75" customHeight="1" x14ac:dyDescent="0.3">
      <c r="D21" s="35"/>
      <c r="E21" s="36"/>
      <c r="F21" s="36"/>
    </row>
    <row r="22" spans="4:6" s="34" customFormat="1" ht="75" customHeight="1" x14ac:dyDescent="0.3">
      <c r="D22" s="35"/>
      <c r="E22" s="36"/>
      <c r="F22" s="36"/>
    </row>
    <row r="23" spans="4:6" s="34" customFormat="1" ht="75" customHeight="1" x14ac:dyDescent="0.3">
      <c r="D23" s="35"/>
      <c r="E23" s="36"/>
      <c r="F23" s="36"/>
    </row>
    <row r="24" spans="4:6" s="34" customFormat="1" ht="75" customHeight="1" x14ac:dyDescent="0.3">
      <c r="D24" s="35"/>
      <c r="E24" s="36"/>
      <c r="F24" s="36"/>
    </row>
    <row r="25" spans="4:6" s="34" customFormat="1" ht="75" customHeight="1" x14ac:dyDescent="0.3">
      <c r="D25" s="35"/>
      <c r="E25" s="36"/>
      <c r="F25" s="36"/>
    </row>
    <row r="26" spans="4:6" s="34" customFormat="1" ht="60" customHeight="1" x14ac:dyDescent="0.3">
      <c r="D26" s="35"/>
      <c r="E26" s="36"/>
      <c r="F26" s="36"/>
    </row>
    <row r="27" spans="4:6" s="34" customFormat="1" ht="60" customHeight="1" x14ac:dyDescent="0.3">
      <c r="D27" s="35"/>
      <c r="E27" s="36"/>
      <c r="F27" s="36"/>
    </row>
    <row r="28" spans="4:6" s="34" customFormat="1" ht="60" customHeight="1" x14ac:dyDescent="0.3">
      <c r="D28" s="35"/>
      <c r="E28" s="36"/>
      <c r="F28" s="36"/>
    </row>
    <row r="29" spans="4:6" s="34" customFormat="1" ht="60" customHeight="1" x14ac:dyDescent="0.3">
      <c r="D29" s="35"/>
      <c r="E29" s="36"/>
      <c r="F29" s="36"/>
    </row>
    <row r="30" spans="4:6" s="34" customFormat="1" ht="60" customHeight="1" x14ac:dyDescent="0.3">
      <c r="D30" s="35"/>
      <c r="E30" s="36"/>
      <c r="F30" s="36"/>
    </row>
    <row r="31" spans="4:6" s="34" customFormat="1" ht="60" customHeight="1" x14ac:dyDescent="0.3">
      <c r="D31" s="35"/>
      <c r="E31" s="36"/>
      <c r="F31" s="36"/>
    </row>
    <row r="32" spans="4:6" s="34" customFormat="1" ht="60" customHeight="1" x14ac:dyDescent="0.3">
      <c r="D32" s="35"/>
      <c r="E32" s="36"/>
      <c r="F32" s="36"/>
    </row>
    <row r="33" spans="4:6" s="34" customFormat="1" ht="60" customHeight="1" x14ac:dyDescent="0.3">
      <c r="D33" s="35"/>
      <c r="E33" s="36"/>
      <c r="F33" s="36"/>
    </row>
    <row r="34" spans="4:6" s="14" customFormat="1" ht="60" customHeight="1" x14ac:dyDescent="0.3">
      <c r="D34" s="15"/>
      <c r="E34" s="37"/>
      <c r="F34" s="37"/>
    </row>
    <row r="35" spans="4:6" s="14" customFormat="1" ht="60" customHeight="1" x14ac:dyDescent="0.3">
      <c r="D35" s="15"/>
      <c r="E35" s="37"/>
      <c r="F35" s="37"/>
    </row>
    <row r="36" spans="4:6" s="14" customFormat="1" ht="60" customHeight="1" x14ac:dyDescent="0.3">
      <c r="D36" s="15"/>
      <c r="E36" s="37"/>
      <c r="F36" s="37"/>
    </row>
    <row r="37" spans="4:6" s="14" customFormat="1" ht="60" customHeight="1" x14ac:dyDescent="0.3">
      <c r="D37" s="15"/>
      <c r="E37" s="37"/>
      <c r="F37" s="37"/>
    </row>
    <row r="38" spans="4:6" s="14" customFormat="1" ht="60" customHeight="1" x14ac:dyDescent="0.3">
      <c r="D38" s="15"/>
      <c r="E38" s="37"/>
      <c r="F38" s="37"/>
    </row>
    <row r="39" spans="4:6" s="14" customFormat="1" ht="60" customHeight="1" x14ac:dyDescent="0.3">
      <c r="D39" s="15"/>
      <c r="E39" s="37"/>
      <c r="F39" s="37"/>
    </row>
    <row r="40" spans="4:6" s="14" customFormat="1" ht="60" customHeight="1" x14ac:dyDescent="0.3">
      <c r="D40" s="15"/>
      <c r="E40" s="37"/>
      <c r="F40" s="37"/>
    </row>
    <row r="41" spans="4:6" s="14" customFormat="1" ht="60" customHeight="1" x14ac:dyDescent="0.3">
      <c r="D41" s="15"/>
      <c r="E41" s="37"/>
      <c r="F41" s="37"/>
    </row>
    <row r="42" spans="4:6" s="14" customFormat="1" ht="60" customHeight="1" x14ac:dyDescent="0.3">
      <c r="D42" s="15"/>
      <c r="E42" s="37"/>
      <c r="F42" s="37"/>
    </row>
    <row r="43" spans="4:6" s="14" customFormat="1" ht="60" customHeight="1" x14ac:dyDescent="0.3">
      <c r="D43" s="15"/>
      <c r="E43" s="37"/>
      <c r="F43" s="37"/>
    </row>
    <row r="44" spans="4:6" s="14" customFormat="1" ht="60" customHeight="1" x14ac:dyDescent="0.3">
      <c r="D44" s="15"/>
      <c r="E44" s="37"/>
      <c r="F44" s="37"/>
    </row>
    <row r="45" spans="4:6" s="14" customFormat="1" ht="60" customHeight="1" x14ac:dyDescent="0.3">
      <c r="D45" s="15"/>
      <c r="E45" s="37"/>
      <c r="F45" s="37"/>
    </row>
    <row r="46" spans="4:6" s="14" customFormat="1" ht="60" customHeight="1" x14ac:dyDescent="0.3">
      <c r="D46" s="15"/>
      <c r="E46" s="37"/>
      <c r="F46" s="37"/>
    </row>
    <row r="47" spans="4:6" s="14" customFormat="1" ht="60" customHeight="1" x14ac:dyDescent="0.3">
      <c r="D47" s="15"/>
      <c r="E47" s="37"/>
      <c r="F47" s="37"/>
    </row>
    <row r="48" spans="4:6" s="14" customFormat="1" ht="60" customHeight="1" x14ac:dyDescent="0.3">
      <c r="D48" s="15"/>
      <c r="E48" s="37"/>
      <c r="F48" s="37"/>
    </row>
    <row r="49" spans="4:6" s="14" customFormat="1" ht="60" customHeight="1" x14ac:dyDescent="0.3">
      <c r="D49" s="15"/>
      <c r="E49" s="37"/>
      <c r="F49" s="37"/>
    </row>
    <row r="50" spans="4:6" s="14" customFormat="1" ht="60" customHeight="1" x14ac:dyDescent="0.3">
      <c r="D50" s="15"/>
      <c r="E50" s="37"/>
      <c r="F50" s="37"/>
    </row>
    <row r="51" spans="4:6" s="14" customFormat="1" ht="60" customHeight="1" x14ac:dyDescent="0.3">
      <c r="D51" s="15"/>
      <c r="E51" s="37"/>
      <c r="F51" s="37"/>
    </row>
    <row r="52" spans="4:6" s="14" customFormat="1" ht="60" customHeight="1" x14ac:dyDescent="0.3">
      <c r="D52" s="15"/>
      <c r="E52" s="37"/>
      <c r="F52" s="37"/>
    </row>
    <row r="53" spans="4:6" s="14" customFormat="1" ht="60" customHeight="1" x14ac:dyDescent="0.3">
      <c r="D53" s="15"/>
      <c r="E53" s="37"/>
      <c r="F53" s="37"/>
    </row>
    <row r="54" spans="4:6" s="14" customFormat="1" ht="60" customHeight="1" x14ac:dyDescent="0.3">
      <c r="D54" s="15"/>
      <c r="E54" s="37"/>
      <c r="F54" s="37"/>
    </row>
    <row r="55" spans="4:6" s="14" customFormat="1" ht="60" customHeight="1" x14ac:dyDescent="0.3">
      <c r="D55" s="15"/>
      <c r="E55" s="37"/>
      <c r="F55" s="37"/>
    </row>
    <row r="56" spans="4:6" s="14" customFormat="1" ht="60" customHeight="1" x14ac:dyDescent="0.3">
      <c r="D56" s="15"/>
      <c r="E56" s="37"/>
      <c r="F56" s="37"/>
    </row>
    <row r="57" spans="4:6" ht="60" customHeight="1" x14ac:dyDescent="0.3"/>
    <row r="58" spans="4:6" ht="60" customHeight="1" x14ac:dyDescent="0.3"/>
    <row r="59" spans="4:6" ht="60" customHeight="1" x14ac:dyDescent="0.3"/>
    <row r="60" spans="4:6" ht="60" customHeight="1" x14ac:dyDescent="0.3"/>
    <row r="61" spans="4:6" ht="60" customHeight="1" x14ac:dyDescent="0.3"/>
    <row r="62" spans="4:6" ht="60" customHeight="1" x14ac:dyDescent="0.3"/>
    <row r="63" spans="4:6" ht="60" customHeight="1" x14ac:dyDescent="0.3"/>
    <row r="64" spans="4:6" ht="60" customHeight="1" x14ac:dyDescent="0.3"/>
    <row r="65" ht="60" customHeight="1" x14ac:dyDescent="0.3"/>
    <row r="66" ht="60" customHeight="1" x14ac:dyDescent="0.3"/>
    <row r="67" ht="60" customHeight="1" x14ac:dyDescent="0.3"/>
    <row r="68" ht="60" customHeight="1" x14ac:dyDescent="0.3"/>
    <row r="69" ht="60" customHeight="1" x14ac:dyDescent="0.3"/>
    <row r="70" ht="60" customHeight="1" x14ac:dyDescent="0.3"/>
    <row r="71" ht="60" customHeight="1" x14ac:dyDescent="0.3"/>
    <row r="72" ht="60" customHeight="1" x14ac:dyDescent="0.3"/>
    <row r="73" ht="60" customHeight="1" x14ac:dyDescent="0.3"/>
    <row r="74" ht="60" customHeight="1" x14ac:dyDescent="0.3"/>
    <row r="75" ht="60" customHeight="1" x14ac:dyDescent="0.3"/>
    <row r="76" ht="60" customHeight="1" x14ac:dyDescent="0.3"/>
    <row r="77" ht="60" customHeight="1" x14ac:dyDescent="0.3"/>
    <row r="78" ht="60" customHeight="1" x14ac:dyDescent="0.3"/>
    <row r="79" ht="60" customHeight="1" x14ac:dyDescent="0.3"/>
    <row r="80" ht="60" customHeight="1" x14ac:dyDescent="0.3"/>
    <row r="81" ht="60" customHeight="1" x14ac:dyDescent="0.3"/>
    <row r="82" ht="60" customHeight="1" x14ac:dyDescent="0.3"/>
    <row r="83" ht="60" customHeight="1" x14ac:dyDescent="0.3"/>
    <row r="84" ht="60" customHeight="1" x14ac:dyDescent="0.3"/>
    <row r="85" ht="60" customHeight="1" x14ac:dyDescent="0.3"/>
    <row r="86" ht="60" customHeight="1" x14ac:dyDescent="0.3"/>
    <row r="87" ht="60" customHeight="1" x14ac:dyDescent="0.3"/>
    <row r="88" ht="60" customHeight="1" x14ac:dyDescent="0.3"/>
    <row r="89" ht="60" customHeight="1" x14ac:dyDescent="0.3"/>
    <row r="90" ht="60" customHeight="1" x14ac:dyDescent="0.3"/>
    <row r="91" ht="60" customHeight="1" x14ac:dyDescent="0.3"/>
    <row r="92" ht="60" customHeight="1" x14ac:dyDescent="0.3"/>
    <row r="93" ht="60" customHeight="1" x14ac:dyDescent="0.3"/>
    <row r="94" ht="60" customHeight="1" x14ac:dyDescent="0.3"/>
    <row r="95" ht="60" customHeight="1" x14ac:dyDescent="0.3"/>
    <row r="96" ht="60" customHeight="1" x14ac:dyDescent="0.3"/>
    <row r="97" ht="60" customHeight="1" x14ac:dyDescent="0.3"/>
    <row r="98" ht="60" customHeight="1" x14ac:dyDescent="0.3"/>
    <row r="99" ht="60" customHeight="1" x14ac:dyDescent="0.3"/>
    <row r="100" ht="60" customHeight="1" x14ac:dyDescent="0.3"/>
    <row r="101" ht="60" customHeight="1" x14ac:dyDescent="0.3"/>
    <row r="102" ht="60" customHeight="1" x14ac:dyDescent="0.3"/>
    <row r="103" ht="60" customHeight="1" x14ac:dyDescent="0.3"/>
    <row r="104" ht="60" customHeight="1" x14ac:dyDescent="0.3"/>
    <row r="105" ht="60" customHeight="1" x14ac:dyDescent="0.3"/>
    <row r="106" ht="60" customHeight="1" x14ac:dyDescent="0.3"/>
    <row r="107" ht="60" customHeight="1" x14ac:dyDescent="0.3"/>
    <row r="108" ht="60" customHeight="1" x14ac:dyDescent="0.3"/>
    <row r="109" ht="60" customHeight="1" x14ac:dyDescent="0.3"/>
    <row r="110" ht="60" customHeight="1" x14ac:dyDescent="0.3"/>
    <row r="111" ht="60" customHeight="1" x14ac:dyDescent="0.3"/>
    <row r="112" ht="60" customHeight="1" x14ac:dyDescent="0.3"/>
    <row r="113" ht="60" customHeight="1" x14ac:dyDescent="0.3"/>
    <row r="114" ht="60" customHeight="1" x14ac:dyDescent="0.3"/>
    <row r="115" ht="60" customHeight="1" x14ac:dyDescent="0.3"/>
    <row r="116" ht="60" customHeight="1" x14ac:dyDescent="0.3"/>
    <row r="117" ht="60" customHeight="1" x14ac:dyDescent="0.3"/>
    <row r="118" ht="60" customHeight="1" x14ac:dyDescent="0.3"/>
    <row r="119" ht="60" customHeight="1" x14ac:dyDescent="0.3"/>
    <row r="120" ht="60" customHeight="1" x14ac:dyDescent="0.3"/>
    <row r="121" ht="60" customHeight="1" x14ac:dyDescent="0.3"/>
    <row r="122" ht="60" customHeight="1" x14ac:dyDescent="0.3"/>
    <row r="123" ht="60" customHeight="1" x14ac:dyDescent="0.3"/>
    <row r="124" ht="60" customHeight="1" x14ac:dyDescent="0.3"/>
    <row r="125" ht="60" customHeight="1" x14ac:dyDescent="0.3"/>
    <row r="126" ht="60" customHeight="1" x14ac:dyDescent="0.3"/>
    <row r="127" ht="60" customHeight="1" x14ac:dyDescent="0.3"/>
    <row r="128" ht="60" customHeight="1" x14ac:dyDescent="0.3"/>
    <row r="129" ht="60" customHeight="1" x14ac:dyDescent="0.3"/>
    <row r="130" ht="60" customHeight="1" x14ac:dyDescent="0.3"/>
    <row r="131" ht="60" customHeight="1" x14ac:dyDescent="0.3"/>
    <row r="132" ht="60" customHeight="1" x14ac:dyDescent="0.3"/>
    <row r="133" ht="60" customHeight="1" x14ac:dyDescent="0.3"/>
    <row r="134" ht="60" customHeight="1" x14ac:dyDescent="0.3"/>
    <row r="135" ht="60" customHeight="1" x14ac:dyDescent="0.3"/>
    <row r="136" ht="60" customHeight="1" x14ac:dyDescent="0.3"/>
    <row r="137" ht="60" customHeight="1" x14ac:dyDescent="0.3"/>
    <row r="138" ht="60" customHeight="1" x14ac:dyDescent="0.3"/>
    <row r="139" ht="60" customHeight="1" x14ac:dyDescent="0.3"/>
    <row r="140" ht="60" customHeight="1" x14ac:dyDescent="0.3"/>
    <row r="141" ht="60" customHeight="1" x14ac:dyDescent="0.3"/>
    <row r="142" ht="60" customHeight="1" x14ac:dyDescent="0.3"/>
    <row r="143" ht="60" customHeight="1" x14ac:dyDescent="0.3"/>
    <row r="144" ht="60" customHeight="1" x14ac:dyDescent="0.3"/>
    <row r="145" ht="60" customHeight="1" x14ac:dyDescent="0.3"/>
    <row r="146" ht="60" customHeight="1" x14ac:dyDescent="0.3"/>
  </sheetData>
  <autoFilter ref="B12:F31" xr:uid="{D0AD185C-486B-4B63-BA23-5BF47614E241}"/>
  <mergeCells count="9">
    <mergeCell ref="F10:F11"/>
    <mergeCell ref="B11:E11"/>
    <mergeCell ref="B10:E10"/>
    <mergeCell ref="B2:E2"/>
    <mergeCell ref="B5:B8"/>
    <mergeCell ref="E5:E6"/>
    <mergeCell ref="C5:D6"/>
    <mergeCell ref="C7:D8"/>
    <mergeCell ref="E7:E8"/>
  </mergeCells>
  <conditionalFormatting sqref="B2 A4:XFD9 B10:B11 G10:XFD11 A12:XFD1048576">
    <cfRule type="cellIs" dxfId="1" priority="7" operator="equal">
      <formula>0</formula>
    </cfRule>
  </conditionalFormatting>
  <conditionalFormatting sqref="B2 A4:XFD9 B10:B11 G10:XFD11">
    <cfRule type="cellIs" priority="3" stopIfTrue="1" operator="equal">
      <formula>0</formula>
    </cfRule>
  </conditionalFormatting>
  <conditionalFormatting sqref="B13:F243">
    <cfRule type="cellIs" dxfId="0" priority="1" operator="notEqual">
      <formula>0</formula>
    </cfRule>
  </conditionalFormatting>
  <dataValidations count="1">
    <dataValidation type="list" allowBlank="1" showInputMessage="1" showErrorMessage="1" sqref="E7:E8" xr:uid="{821D0FC7-1860-4F14-B665-662799207C26}">
      <formula1>ListaActividades</formula1>
    </dataValidation>
  </dataValidations>
  <hyperlinks>
    <hyperlink ref="B11" r:id="rId1" xr:uid="{890DB055-5B93-4148-A07A-0655FA855A49}"/>
  </hyperlinks>
  <pageMargins left="0.70866141732283472" right="0.39370078740157483" top="1.2598425196850394" bottom="0.74803149606299213" header="0.11811023622047245" footer="0.31496062992125984"/>
  <pageSetup paperSize="9" scale="81" fitToHeight="0" orientation="landscape" horizontalDpi="4294967292" verticalDpi="4294967292" r:id="rId2"/>
  <headerFooter>
    <oddHeader>&amp;C&amp;G</oddHeader>
    <oddFooter>&amp;L&amp;D&amp;CC/ Donostia, 1 - 01010- VITORIA-GASTEIZ 
Tel. 945 018 216 &amp;R&amp;P/&amp;N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6FAD5-588E-4BB6-9322-80602A3142A4}">
  <sheetPr>
    <tabColor rgb="FFFDFAD7"/>
  </sheetPr>
  <dimension ref="A2:J62"/>
  <sheetViews>
    <sheetView workbookViewId="0">
      <pane ySplit="4" topLeftCell="A60" activePane="bottomLeft" state="frozen"/>
      <selection activeCell="D6" sqref="D6:D7"/>
      <selection pane="bottomLeft" activeCell="D6" sqref="D6:D7"/>
    </sheetView>
  </sheetViews>
  <sheetFormatPr baseColWidth="10" defaultColWidth="11.33203125" defaultRowHeight="14.4" x14ac:dyDescent="0.3"/>
  <cols>
    <col min="1" max="1" width="17" style="2" customWidth="1"/>
    <col min="2" max="2" width="28.77734375" style="16" customWidth="1"/>
    <col min="3" max="3" width="27.6640625" style="2" customWidth="1"/>
    <col min="4" max="5" width="41.21875" style="17" customWidth="1"/>
    <col min="6" max="6" width="40.77734375" style="16" customWidth="1"/>
    <col min="7" max="7" width="13.88671875" style="3" bestFit="1" customWidth="1"/>
    <col min="8" max="8" width="19.21875" style="3" bestFit="1" customWidth="1"/>
    <col min="9" max="9" width="18.109375" style="3" customWidth="1"/>
    <col min="10" max="10" width="17.21875" style="3" bestFit="1" customWidth="1"/>
    <col min="11" max="16384" width="11.33203125" style="2"/>
  </cols>
  <sheetData>
    <row r="2" spans="1:10" ht="25.8" x14ac:dyDescent="0.3">
      <c r="B2" s="66" t="s">
        <v>212</v>
      </c>
      <c r="C2" s="67"/>
      <c r="D2" s="67"/>
      <c r="E2" s="68"/>
      <c r="F2" s="2"/>
      <c r="G2" s="2"/>
      <c r="H2" s="16"/>
      <c r="I2" s="2"/>
      <c r="J2" s="16"/>
    </row>
    <row r="3" spans="1:10" x14ac:dyDescent="0.3">
      <c r="F3" s="2"/>
      <c r="G3" s="2"/>
      <c r="H3" s="16"/>
      <c r="I3" s="2"/>
      <c r="J3" s="16"/>
    </row>
    <row r="4" spans="1:10" s="4" customFormat="1" ht="28.8" x14ac:dyDescent="0.3">
      <c r="A4" s="38" t="s">
        <v>120</v>
      </c>
      <c r="B4" s="39" t="s">
        <v>2</v>
      </c>
      <c r="C4" s="38" t="s">
        <v>121</v>
      </c>
      <c r="D4" s="40" t="s">
        <v>6</v>
      </c>
      <c r="E4" s="40" t="s">
        <v>7</v>
      </c>
      <c r="F4" s="39" t="s">
        <v>3</v>
      </c>
      <c r="G4" s="39" t="s">
        <v>24</v>
      </c>
      <c r="H4" s="39" t="s">
        <v>5</v>
      </c>
      <c r="I4" s="39" t="s">
        <v>119</v>
      </c>
      <c r="J4" s="39" t="s">
        <v>25</v>
      </c>
    </row>
    <row r="5" spans="1:10" s="4" customFormat="1" ht="28.8" x14ac:dyDescent="0.3">
      <c r="A5" s="6" t="s">
        <v>198</v>
      </c>
      <c r="B5" s="18" t="str">
        <f>VLOOKUP(Actividades[[#This Row],[Nº ASIGNACION (LISTA)]],TablaOAVM[],2,FALSE)</f>
        <v>CENTRO ESPAÑOL DE METROLOGÍA (CEM)</v>
      </c>
      <c r="C5" s="7" t="s">
        <v>353</v>
      </c>
      <c r="D5" s="19" t="s">
        <v>200</v>
      </c>
      <c r="E5" s="19" t="s">
        <v>201</v>
      </c>
      <c r="F5" s="18" t="str">
        <f>VLOOKUP(Actividades[[#This Row],[Nº ASIGNACION (LISTA)]],TablaOAVM[],3,FALSE)</f>
        <v>C/ Alfar, 2
28760 Tres Cantos (Madrid)</v>
      </c>
      <c r="G5" s="21" t="str">
        <f>VLOOKUP(Actividades[[#This Row],[Nº ASIGNACION (LISTA)]],TablaOAVM[],4,FALSE)</f>
        <v>Tres Cantos
(Madrid)</v>
      </c>
      <c r="H5" s="22">
        <f>VLOOKUP(Actividades[[#This Row],[Nº ASIGNACION (LISTA)]],TablaOAVM[],5,FALSE)</f>
        <v>40018</v>
      </c>
      <c r="I5" s="21">
        <f>VLOOKUP(Actividades[[#This Row],[Nº ASIGNACION (LISTA)]],TablaOAVM[],6,FALSE)</f>
        <v>0</v>
      </c>
      <c r="J5" s="21" t="str">
        <f>VLOOKUP(Actividades[[#This Row],[Nº ASIGNACION (LISTA)]],TablaOAVM[],7,FALSE)</f>
        <v>384/EI625</v>
      </c>
    </row>
    <row r="6" spans="1:10" s="4" customFormat="1" ht="27.6" x14ac:dyDescent="0.3">
      <c r="A6" s="6" t="s">
        <v>79</v>
      </c>
      <c r="B6" s="23" t="str">
        <f>VLOOKUP(Actividades[[#This Row],[Nº ASIGNACION (LISTA)]],TablaOAVM[],2,FALSE)</f>
        <v>ITA ASUA, S.L.</v>
      </c>
      <c r="C6" s="7" t="s">
        <v>363</v>
      </c>
      <c r="D6" s="19" t="s">
        <v>197</v>
      </c>
      <c r="E6" s="19" t="s">
        <v>174</v>
      </c>
      <c r="F6" s="23" t="str">
        <f>VLOOKUP(Actividades[[#This Row],[Nº ASIGNACION (LISTA)]],TablaOAVM[],3,FALSE)</f>
        <v>C/Lermandabide, 13, Pol. Ind. Jundiz</v>
      </c>
      <c r="G6" s="24" t="str">
        <f>VLOOKUP(Actividades[[#This Row],[Nº ASIGNACION (LISTA)]],TablaOAVM[],4,FALSE)</f>
        <v>Vitoria-Gasteiz</v>
      </c>
      <c r="H6" s="22">
        <f>VLOOKUP(Actividades[[#This Row],[Nº ASIGNACION (LISTA)]],TablaOAVM[],5,FALSE)</f>
        <v>42747</v>
      </c>
      <c r="I6" s="24" t="str">
        <f>VLOOKUP(Actividades[[#This Row],[Nº ASIGNACION (LISTA)]],TablaOAVM[],6,FALSE)</f>
        <v>CAE</v>
      </c>
      <c r="J6" s="24" t="str">
        <f>VLOOKUP(Actividades[[#This Row],[Nº ASIGNACION (LISTA)]],TablaOAVM[],7,FALSE)</f>
        <v>OC-I/373</v>
      </c>
    </row>
    <row r="7" spans="1:10" s="4" customFormat="1" ht="57.6" x14ac:dyDescent="0.3">
      <c r="A7" s="6" t="s">
        <v>90</v>
      </c>
      <c r="B7" s="18" t="str">
        <f>VLOOKUP(Actividades[[#This Row],[Nº ASIGNACION (LISTA)]],TablaOAVM[],2,FALSE)</f>
        <v>TRESCAL IBÉRICA DE CALIBRACIÓN, S.L.</v>
      </c>
      <c r="C7" s="7" t="s">
        <v>361</v>
      </c>
      <c r="D7" s="19" t="s">
        <v>166</v>
      </c>
      <c r="E7" s="19" t="s">
        <v>213</v>
      </c>
      <c r="F7" s="18" t="str">
        <f>VLOOKUP(Actividades[[#This Row],[Nº ASIGNACION (LISTA)]],TablaOAVM[],3,FALSE)</f>
        <v>Parque Tecnológico de Bizkaia, ed. 101</v>
      </c>
      <c r="G7" s="21" t="str">
        <f>VLOOKUP(Actividades[[#This Row],[Nº ASIGNACION (LISTA)]],TablaOAVM[],4,FALSE)</f>
        <v>Zamudio (Bizkaia)</v>
      </c>
      <c r="H7" s="22">
        <f>VLOOKUP(Actividades[[#This Row],[Nº ASIGNACION (LISTA)]],TablaOAVM[],5,FALSE)</f>
        <v>44369</v>
      </c>
      <c r="I7" s="21" t="str">
        <f>VLOOKUP(Actividades[[#This Row],[Nº ASIGNACION (LISTA)]],TablaOAVM[],6,FALSE)</f>
        <v xml:space="preserve">CAE </v>
      </c>
      <c r="J7" s="21" t="str">
        <f>VLOOKUP(Actividades[[#This Row],[Nº ASIGNACION (LISTA)]],TablaOAVM[],7,FALSE)</f>
        <v>523/EI/794</v>
      </c>
    </row>
    <row r="8" spans="1:10" s="4" customFormat="1" ht="55.2" x14ac:dyDescent="0.3">
      <c r="A8" s="6" t="s">
        <v>34</v>
      </c>
      <c r="B8" s="18" t="str">
        <f>VLOOKUP(Actividades[[#This Row],[Nº ASIGNACION (LISTA)]],TablaOAVM[],2,FALSE)</f>
        <v>APPLUS METROLOGY, S.L.</v>
      </c>
      <c r="C8" s="7" t="s">
        <v>355</v>
      </c>
      <c r="D8" s="19" t="s">
        <v>326</v>
      </c>
      <c r="E8" s="19" t="s">
        <v>191</v>
      </c>
      <c r="F8" s="18" t="str">
        <f>VLOOKUP(Actividades[[#This Row],[Nº ASIGNACION (LISTA)]],TablaOAVM[],3,FALSE)</f>
        <v>Av. Can Sucarrats, 110, nave 11, Pol. Ind. Cova Solera
08191 Rubí (Barcelona)</v>
      </c>
      <c r="G8" s="21" t="str">
        <f>VLOOKUP(Actividades[[#This Row],[Nº ASIGNACION (LISTA)]],TablaOAVM[],4,FALSE)</f>
        <v>Rubí (Barcelona)</v>
      </c>
      <c r="H8" s="22">
        <f>VLOOKUP(Actividades[[#This Row],[Nº ASIGNACION (LISTA)]],TablaOAVM[],5,FALSE)</f>
        <v>45548</v>
      </c>
      <c r="I8" s="21" t="str">
        <f>VLOOKUP(Actividades[[#This Row],[Nº ASIGNACION (LISTA)]],TablaOAVM[],6,FALSE)</f>
        <v>Generalitat de Catalunya</v>
      </c>
      <c r="J8" s="21" t="str">
        <f>VLOOKUP(Actividades[[#This Row],[Nº ASIGNACION (LISTA)]],TablaOAVM[],7,FALSE)</f>
        <v>424/EI612</v>
      </c>
    </row>
    <row r="9" spans="1:10" s="4" customFormat="1" ht="82.8" x14ac:dyDescent="0.3">
      <c r="A9" s="6" t="s">
        <v>34</v>
      </c>
      <c r="B9" s="18" t="str">
        <f>VLOOKUP(Actividades[[#This Row],[Nº ASIGNACION (LISTA)]],TablaOAVM[],2,FALSE)</f>
        <v>APPLUS METROLOGY, S.L.</v>
      </c>
      <c r="C9" s="7" t="s">
        <v>354</v>
      </c>
      <c r="D9" s="19" t="s">
        <v>327</v>
      </c>
      <c r="E9" s="19" t="s">
        <v>191</v>
      </c>
      <c r="F9" s="18" t="str">
        <f>VLOOKUP(Actividades[[#This Row],[Nº ASIGNACION (LISTA)]],TablaOAVM[],3,FALSE)</f>
        <v>Av. Can Sucarrats, 110, nave 11, Pol. Ind. Cova Solera
08191 Rubí (Barcelona)</v>
      </c>
      <c r="G9" s="21" t="str">
        <f>VLOOKUP(Actividades[[#This Row],[Nº ASIGNACION (LISTA)]],TablaOAVM[],4,FALSE)</f>
        <v>Rubí (Barcelona)</v>
      </c>
      <c r="H9" s="22">
        <f>VLOOKUP(Actividades[[#This Row],[Nº ASIGNACION (LISTA)]],TablaOAVM[],5,FALSE)</f>
        <v>45548</v>
      </c>
      <c r="I9" s="21" t="str">
        <f>VLOOKUP(Actividades[[#This Row],[Nº ASIGNACION (LISTA)]],TablaOAVM[],6,FALSE)</f>
        <v>Generalitat de Catalunya</v>
      </c>
      <c r="J9" s="21" t="str">
        <f>VLOOKUP(Actividades[[#This Row],[Nº ASIGNACION (LISTA)]],TablaOAVM[],7,FALSE)</f>
        <v>424/EI612</v>
      </c>
    </row>
    <row r="10" spans="1:10" s="4" customFormat="1" ht="43.2" x14ac:dyDescent="0.3">
      <c r="A10" s="6" t="s">
        <v>34</v>
      </c>
      <c r="B10" s="18" t="str">
        <f>VLOOKUP(Actividades[[#This Row],[Nº ASIGNACION (LISTA)]],TablaOAVM[],2,FALSE)</f>
        <v>APPLUS METROLOGY, S.L.</v>
      </c>
      <c r="C10" s="7" t="s">
        <v>362</v>
      </c>
      <c r="D10" s="19" t="s">
        <v>157</v>
      </c>
      <c r="E10" s="19" t="s">
        <v>191</v>
      </c>
      <c r="F10" s="18" t="str">
        <f>VLOOKUP(Actividades[[#This Row],[Nº ASIGNACION (LISTA)]],TablaOAVM[],3,FALSE)</f>
        <v>Av. Can Sucarrats, 110, nave 11, Pol. Ind. Cova Solera
08191 Rubí (Barcelona)</v>
      </c>
      <c r="G10" s="21" t="str">
        <f>VLOOKUP(Actividades[[#This Row],[Nº ASIGNACION (LISTA)]],TablaOAVM[],4,FALSE)</f>
        <v>Rubí (Barcelona)</v>
      </c>
      <c r="H10" s="22">
        <f>VLOOKUP(Actividades[[#This Row],[Nº ASIGNACION (LISTA)]],TablaOAVM[],5,FALSE)</f>
        <v>45548</v>
      </c>
      <c r="I10" s="21" t="str">
        <f>VLOOKUP(Actividades[[#This Row],[Nº ASIGNACION (LISTA)]],TablaOAVM[],6,FALSE)</f>
        <v>Generalitat de Catalunya</v>
      </c>
      <c r="J10" s="21" t="str">
        <f>VLOOKUP(Actividades[[#This Row],[Nº ASIGNACION (LISTA)]],TablaOAVM[],7,FALSE)</f>
        <v>424/EI612</v>
      </c>
    </row>
    <row r="11" spans="1:10" s="4" customFormat="1" ht="43.2" x14ac:dyDescent="0.3">
      <c r="A11" s="6" t="s">
        <v>34</v>
      </c>
      <c r="B11" s="18" t="str">
        <f>VLOOKUP(Actividades[[#This Row],[Nº ASIGNACION (LISTA)]],TablaOAVM[],2,FALSE)</f>
        <v>APPLUS METROLOGY, S.L.</v>
      </c>
      <c r="C11" s="7" t="s">
        <v>360</v>
      </c>
      <c r="D11" s="19" t="s">
        <v>155</v>
      </c>
      <c r="E11" s="19" t="s">
        <v>191</v>
      </c>
      <c r="F11" s="18" t="str">
        <f>VLOOKUP(Actividades[[#This Row],[Nº ASIGNACION (LISTA)]],TablaOAVM[],3,FALSE)</f>
        <v>Av. Can Sucarrats, 110, nave 11, Pol. Ind. Cova Solera
08191 Rubí (Barcelona)</v>
      </c>
      <c r="G11" s="21" t="str">
        <f>VLOOKUP(Actividades[[#This Row],[Nº ASIGNACION (LISTA)]],TablaOAVM[],4,FALSE)</f>
        <v>Rubí (Barcelona)</v>
      </c>
      <c r="H11" s="22">
        <f>VLOOKUP(Actividades[[#This Row],[Nº ASIGNACION (LISTA)]],TablaOAVM[],5,FALSE)</f>
        <v>45548</v>
      </c>
      <c r="I11" s="21" t="str">
        <f>VLOOKUP(Actividades[[#This Row],[Nº ASIGNACION (LISTA)]],TablaOAVM[],6,FALSE)</f>
        <v>Generalitat de Catalunya</v>
      </c>
      <c r="J11" s="21" t="str">
        <f>VLOOKUP(Actividades[[#This Row],[Nº ASIGNACION (LISTA)]],TablaOAVM[],7,FALSE)</f>
        <v>424/EI612</v>
      </c>
    </row>
    <row r="12" spans="1:10" s="4" customFormat="1" ht="110.4" x14ac:dyDescent="0.3">
      <c r="A12" s="6" t="s">
        <v>34</v>
      </c>
      <c r="B12" s="18" t="str">
        <f>VLOOKUP(Actividades[[#This Row],[Nº ASIGNACION (LISTA)]],TablaOAVM[],2,FALSE)</f>
        <v>APPLUS METROLOGY, S.L.</v>
      </c>
      <c r="C12" s="7" t="s">
        <v>359</v>
      </c>
      <c r="D12" s="19" t="s">
        <v>321</v>
      </c>
      <c r="E12" s="19" t="s">
        <v>191</v>
      </c>
      <c r="F12" s="18" t="str">
        <f>VLOOKUP(Actividades[[#This Row],[Nº ASIGNACION (LISTA)]],TablaOAVM[],3,FALSE)</f>
        <v>Av. Can Sucarrats, 110, nave 11, Pol. Ind. Cova Solera
08191 Rubí (Barcelona)</v>
      </c>
      <c r="G12" s="21" t="str">
        <f>VLOOKUP(Actividades[[#This Row],[Nº ASIGNACION (LISTA)]],TablaOAVM[],4,FALSE)</f>
        <v>Rubí (Barcelona)</v>
      </c>
      <c r="H12" s="22">
        <f>VLOOKUP(Actividades[[#This Row],[Nº ASIGNACION (LISTA)]],TablaOAVM[],5,FALSE)</f>
        <v>45548</v>
      </c>
      <c r="I12" s="21" t="str">
        <f>VLOOKUP(Actividades[[#This Row],[Nº ASIGNACION (LISTA)]],TablaOAVM[],6,FALSE)</f>
        <v>Generalitat de Catalunya</v>
      </c>
      <c r="J12" s="21" t="str">
        <f>VLOOKUP(Actividades[[#This Row],[Nº ASIGNACION (LISTA)]],TablaOAVM[],7,FALSE)</f>
        <v>424/EI612</v>
      </c>
    </row>
    <row r="13" spans="1:10" s="4" customFormat="1" ht="43.2" x14ac:dyDescent="0.3">
      <c r="A13" s="6" t="s">
        <v>34</v>
      </c>
      <c r="B13" s="18" t="str">
        <f>VLOOKUP(Actividades[[#This Row],[Nº ASIGNACION (LISTA)]],TablaOAVM[],2,FALSE)</f>
        <v>APPLUS METROLOGY, S.L.</v>
      </c>
      <c r="C13" s="7" t="s">
        <v>356</v>
      </c>
      <c r="D13" s="19" t="s">
        <v>130</v>
      </c>
      <c r="E13" s="19" t="s">
        <v>191</v>
      </c>
      <c r="F13" s="18" t="str">
        <f>VLOOKUP(Actividades[[#This Row],[Nº ASIGNACION (LISTA)]],TablaOAVM[],3,FALSE)</f>
        <v>Av. Can Sucarrats, 110, nave 11, Pol. Ind. Cova Solera
08191 Rubí (Barcelona)</v>
      </c>
      <c r="G13" s="21" t="str">
        <f>VLOOKUP(Actividades[[#This Row],[Nº ASIGNACION (LISTA)]],TablaOAVM[],4,FALSE)</f>
        <v>Rubí (Barcelona)</v>
      </c>
      <c r="H13" s="22">
        <f>VLOOKUP(Actividades[[#This Row],[Nº ASIGNACION (LISTA)]],TablaOAVM[],5,FALSE)</f>
        <v>45548</v>
      </c>
      <c r="I13" s="21" t="str">
        <f>VLOOKUP(Actividades[[#This Row],[Nº ASIGNACION (LISTA)]],TablaOAVM[],6,FALSE)</f>
        <v>Generalitat de Catalunya</v>
      </c>
      <c r="J13" s="21" t="str">
        <f>VLOOKUP(Actividades[[#This Row],[Nº ASIGNACION (LISTA)]],TablaOAVM[],7,FALSE)</f>
        <v>424/EI612</v>
      </c>
    </row>
    <row r="14" spans="1:10" s="4" customFormat="1" ht="69" x14ac:dyDescent="0.3">
      <c r="A14" s="6" t="s">
        <v>34</v>
      </c>
      <c r="B14" s="23" t="str">
        <f>VLOOKUP(Actividades[[#This Row],[Nº ASIGNACION (LISTA)]],TablaOAVM[],2,FALSE)</f>
        <v>APPLUS METROLOGY, S.L.</v>
      </c>
      <c r="C14" s="20" t="s">
        <v>358</v>
      </c>
      <c r="D14" s="19" t="s">
        <v>322</v>
      </c>
      <c r="E14" s="19" t="s">
        <v>191</v>
      </c>
      <c r="F14" s="23" t="str">
        <f>VLOOKUP(Actividades[[#This Row],[Nº ASIGNACION (LISTA)]],TablaOAVM[],3,FALSE)</f>
        <v>Av. Can Sucarrats, 110, nave 11, Pol. Ind. Cova Solera
08191 Rubí (Barcelona)</v>
      </c>
      <c r="G14" s="24" t="str">
        <f>VLOOKUP(Actividades[[#This Row],[Nº ASIGNACION (LISTA)]],TablaOAVM[],4,FALSE)</f>
        <v>Rubí (Barcelona)</v>
      </c>
      <c r="H14" s="22">
        <f>VLOOKUP(Actividades[[#This Row],[Nº ASIGNACION (LISTA)]],TablaOAVM[],5,FALSE)</f>
        <v>45548</v>
      </c>
      <c r="I14" s="24" t="str">
        <f>VLOOKUP(Actividades[[#This Row],[Nº ASIGNACION (LISTA)]],TablaOAVM[],6,FALSE)</f>
        <v>Generalitat de Catalunya</v>
      </c>
      <c r="J14" s="24" t="str">
        <f>VLOOKUP(Actividades[[#This Row],[Nº ASIGNACION (LISTA)]],TablaOAVM[],7,FALSE)</f>
        <v>424/EI612</v>
      </c>
    </row>
    <row r="15" spans="1:10" s="4" customFormat="1" ht="82.8" x14ac:dyDescent="0.3">
      <c r="A15" s="6" t="s">
        <v>38</v>
      </c>
      <c r="B15" s="23" t="str">
        <f>VLOOKUP(Actividades[[#This Row],[Nº ASIGNACION (LISTA)]],TablaOAVM[],2,FALSE)</f>
        <v>LGAI TECHNOLOGICAL CENTER, S.A.</v>
      </c>
      <c r="C15" s="20" t="s">
        <v>355</v>
      </c>
      <c r="D15" s="19" t="s">
        <v>315</v>
      </c>
      <c r="E15" s="19" t="s">
        <v>133</v>
      </c>
      <c r="F15" s="23" t="str">
        <f>VLOOKUP(Actividades[[#This Row],[Nº ASIGNACION (LISTA)]],TablaOAVM[],3,FALSE)</f>
        <v>Campus UAB
Ronda de la Font del Carme, s/n
08193 Bellaterra (Barcelona)</v>
      </c>
      <c r="G15" s="24" t="str">
        <f>VLOOKUP(Actividades[[#This Row],[Nº ASIGNACION (LISTA)]],TablaOAVM[],4,FALSE)</f>
        <v>Bellaterra (Barcelona)</v>
      </c>
      <c r="H15" s="22">
        <f>VLOOKUP(Actividades[[#This Row],[Nº ASIGNACION (LISTA)]],TablaOAVM[],5,FALSE)</f>
        <v>45463</v>
      </c>
      <c r="I15" s="24" t="str">
        <f>VLOOKUP(Actividades[[#This Row],[Nº ASIGNACION (LISTA)]],TablaOAVM[],6,FALSE)</f>
        <v>Generalitat Catalunya</v>
      </c>
      <c r="J15" s="24" t="str">
        <f>VLOOKUP(Actividades[[#This Row],[Nº ASIGNACION (LISTA)]],TablaOAVM[],7,FALSE)</f>
        <v>22/EI619</v>
      </c>
    </row>
    <row r="16" spans="1:10" s="4" customFormat="1" ht="43.2" x14ac:dyDescent="0.3">
      <c r="A16" s="6" t="s">
        <v>38</v>
      </c>
      <c r="B16" s="23" t="str">
        <f>VLOOKUP(Actividades[[#This Row],[Nº ASIGNACION (LISTA)]],TablaOAVM[],2,FALSE)</f>
        <v>LGAI TECHNOLOGICAL CENTER, S.A.</v>
      </c>
      <c r="C16" s="20" t="s">
        <v>346</v>
      </c>
      <c r="D16" s="19" t="s">
        <v>308</v>
      </c>
      <c r="E16" s="19" t="s">
        <v>133</v>
      </c>
      <c r="F16" s="23" t="str">
        <f>VLOOKUP(Actividades[[#This Row],[Nº ASIGNACION (LISTA)]],TablaOAVM[],3,FALSE)</f>
        <v>Campus UAB
Ronda de la Font del Carme, s/n
08193 Bellaterra (Barcelona)</v>
      </c>
      <c r="G16" s="24" t="str">
        <f>VLOOKUP(Actividades[[#This Row],[Nº ASIGNACION (LISTA)]],TablaOAVM[],4,FALSE)</f>
        <v>Bellaterra (Barcelona)</v>
      </c>
      <c r="H16" s="22">
        <f>VLOOKUP(Actividades[[#This Row],[Nº ASIGNACION (LISTA)]],TablaOAVM[],5,FALSE)</f>
        <v>45463</v>
      </c>
      <c r="I16" s="24" t="str">
        <f>VLOOKUP(Actividades[[#This Row],[Nº ASIGNACION (LISTA)]],TablaOAVM[],6,FALSE)</f>
        <v>Generalitat Catalunya</v>
      </c>
      <c r="J16" s="24" t="str">
        <f>VLOOKUP(Actividades[[#This Row],[Nº ASIGNACION (LISTA)]],TablaOAVM[],7,FALSE)</f>
        <v>22/EI619</v>
      </c>
    </row>
    <row r="17" spans="1:10" s="4" customFormat="1" ht="69" x14ac:dyDescent="0.3">
      <c r="A17" s="6" t="s">
        <v>38</v>
      </c>
      <c r="B17" s="23" t="str">
        <f>VLOOKUP(Actividades[[#This Row],[Nº ASIGNACION (LISTA)]],TablaOAVM[],2,FALSE)</f>
        <v>LGAI TECHNOLOGICAL CENTER, S.A.</v>
      </c>
      <c r="C17" s="20" t="s">
        <v>357</v>
      </c>
      <c r="D17" s="19" t="s">
        <v>309</v>
      </c>
      <c r="E17" s="19" t="s">
        <v>133</v>
      </c>
      <c r="F17" s="23" t="str">
        <f>VLOOKUP(Actividades[[#This Row],[Nº ASIGNACION (LISTA)]],TablaOAVM[],3,FALSE)</f>
        <v>Campus UAB
Ronda de la Font del Carme, s/n
08193 Bellaterra (Barcelona)</v>
      </c>
      <c r="G17" s="24" t="str">
        <f>VLOOKUP(Actividades[[#This Row],[Nº ASIGNACION (LISTA)]],TablaOAVM[],4,FALSE)</f>
        <v>Bellaterra (Barcelona)</v>
      </c>
      <c r="H17" s="22">
        <f>VLOOKUP(Actividades[[#This Row],[Nº ASIGNACION (LISTA)]],TablaOAVM[],5,FALSE)</f>
        <v>45463</v>
      </c>
      <c r="I17" s="24" t="str">
        <f>VLOOKUP(Actividades[[#This Row],[Nº ASIGNACION (LISTA)]],TablaOAVM[],6,FALSE)</f>
        <v>Generalitat Catalunya</v>
      </c>
      <c r="J17" s="24" t="str">
        <f>VLOOKUP(Actividades[[#This Row],[Nº ASIGNACION (LISTA)]],TablaOAVM[],7,FALSE)</f>
        <v>22/EI619</v>
      </c>
    </row>
    <row r="18" spans="1:10" s="4" customFormat="1" ht="57.6" x14ac:dyDescent="0.3">
      <c r="A18" s="6" t="s">
        <v>38</v>
      </c>
      <c r="B18" s="23" t="str">
        <f>VLOOKUP(Actividades[[#This Row],[Nº ASIGNACION (LISTA)]],TablaOAVM[],2,FALSE)</f>
        <v>LGAI TECHNOLOGICAL CENTER, S.A.</v>
      </c>
      <c r="C18" s="20" t="s">
        <v>359</v>
      </c>
      <c r="D18" s="19" t="s">
        <v>320</v>
      </c>
      <c r="E18" s="19" t="s">
        <v>133</v>
      </c>
      <c r="F18" s="23" t="str">
        <f>VLOOKUP(Actividades[[#This Row],[Nº ASIGNACION (LISTA)]],TablaOAVM[],3,FALSE)</f>
        <v>Campus UAB
Ronda de la Font del Carme, s/n
08193 Bellaterra (Barcelona)</v>
      </c>
      <c r="G18" s="24" t="str">
        <f>VLOOKUP(Actividades[[#This Row],[Nº ASIGNACION (LISTA)]],TablaOAVM[],4,FALSE)</f>
        <v>Bellaterra (Barcelona)</v>
      </c>
      <c r="H18" s="22">
        <f>VLOOKUP(Actividades[[#This Row],[Nº ASIGNACION (LISTA)]],TablaOAVM[],5,FALSE)</f>
        <v>45463</v>
      </c>
      <c r="I18" s="24" t="str">
        <f>VLOOKUP(Actividades[[#This Row],[Nº ASIGNACION (LISTA)]],TablaOAVM[],6,FALSE)</f>
        <v>Generalitat Catalunya</v>
      </c>
      <c r="J18" s="24" t="str">
        <f>VLOOKUP(Actividades[[#This Row],[Nº ASIGNACION (LISTA)]],TablaOAVM[],7,FALSE)</f>
        <v>22/EI619</v>
      </c>
    </row>
    <row r="19" spans="1:10" s="4" customFormat="1" ht="69" x14ac:dyDescent="0.3">
      <c r="A19" s="6" t="s">
        <v>38</v>
      </c>
      <c r="B19" s="23" t="str">
        <f>VLOOKUP(Actividades[[#This Row],[Nº ASIGNACION (LISTA)]],TablaOAVM[],2,FALSE)</f>
        <v>LGAI TECHNOLOGICAL CENTER, S.A.</v>
      </c>
      <c r="C19" s="7" t="s">
        <v>347</v>
      </c>
      <c r="D19" s="19" t="s">
        <v>314</v>
      </c>
      <c r="E19" s="19" t="s">
        <v>133</v>
      </c>
      <c r="F19" s="23" t="str">
        <f>VLOOKUP(Actividades[[#This Row],[Nº ASIGNACION (LISTA)]],TablaOAVM[],3,FALSE)</f>
        <v>Campus UAB
Ronda de la Font del Carme, s/n
08193 Bellaterra (Barcelona)</v>
      </c>
      <c r="G19" s="24" t="str">
        <f>VLOOKUP(Actividades[[#This Row],[Nº ASIGNACION (LISTA)]],TablaOAVM[],4,FALSE)</f>
        <v>Bellaterra (Barcelona)</v>
      </c>
      <c r="H19" s="22">
        <f>VLOOKUP(Actividades[[#This Row],[Nº ASIGNACION (LISTA)]],TablaOAVM[],5,FALSE)</f>
        <v>45463</v>
      </c>
      <c r="I19" s="24" t="str">
        <f>VLOOKUP(Actividades[[#This Row],[Nº ASIGNACION (LISTA)]],TablaOAVM[],6,FALSE)</f>
        <v>Generalitat Catalunya</v>
      </c>
      <c r="J19" s="24" t="str">
        <f>VLOOKUP(Actividades[[#This Row],[Nº ASIGNACION (LISTA)]],TablaOAVM[],7,FALSE)</f>
        <v>22/EI619</v>
      </c>
    </row>
    <row r="20" spans="1:10" s="4" customFormat="1" ht="43.2" x14ac:dyDescent="0.3">
      <c r="A20" s="6" t="s">
        <v>38</v>
      </c>
      <c r="B20" s="23" t="str">
        <f>VLOOKUP(Actividades[[#This Row],[Nº ASIGNACION (LISTA)]],TablaOAVM[],2,FALSE)</f>
        <v>LGAI TECHNOLOGICAL CENTER, S.A.</v>
      </c>
      <c r="C20" s="7" t="s">
        <v>353</v>
      </c>
      <c r="D20" s="19" t="s">
        <v>200</v>
      </c>
      <c r="E20" s="19" t="s">
        <v>133</v>
      </c>
      <c r="F20" s="23" t="str">
        <f>VLOOKUP(Actividades[[#This Row],[Nº ASIGNACION (LISTA)]],TablaOAVM[],3,FALSE)</f>
        <v>Campus UAB
Ronda de la Font del Carme, s/n
08193 Bellaterra (Barcelona)</v>
      </c>
      <c r="G20" s="24" t="str">
        <f>VLOOKUP(Actividades[[#This Row],[Nº ASIGNACION (LISTA)]],TablaOAVM[],4,FALSE)</f>
        <v>Bellaterra (Barcelona)</v>
      </c>
      <c r="H20" s="22">
        <f>VLOOKUP(Actividades[[#This Row],[Nº ASIGNACION (LISTA)]],TablaOAVM[],5,FALSE)</f>
        <v>45463</v>
      </c>
      <c r="I20" s="24" t="str">
        <f>VLOOKUP(Actividades[[#This Row],[Nº ASIGNACION (LISTA)]],TablaOAVM[],6,FALSE)</f>
        <v>Generalitat Catalunya</v>
      </c>
      <c r="J20" s="24" t="str">
        <f>VLOOKUP(Actividades[[#This Row],[Nº ASIGNACION (LISTA)]],TablaOAVM[],7,FALSE)</f>
        <v>22/EI619</v>
      </c>
    </row>
    <row r="21" spans="1:10" s="4" customFormat="1" ht="57.6" x14ac:dyDescent="0.3">
      <c r="A21" s="6" t="s">
        <v>38</v>
      </c>
      <c r="B21" s="18" t="str">
        <f>VLOOKUP(Actividades[[#This Row],[Nº ASIGNACION (LISTA)]],TablaOAVM[],2,FALSE)</f>
        <v>LGAI TECHNOLOGICAL CENTER, S.A.</v>
      </c>
      <c r="C21" s="7" t="s">
        <v>361</v>
      </c>
      <c r="D21" s="19" t="s">
        <v>313</v>
      </c>
      <c r="E21" s="19" t="s">
        <v>133</v>
      </c>
      <c r="F21" s="18" t="str">
        <f>VLOOKUP(Actividades[[#This Row],[Nº ASIGNACION (LISTA)]],TablaOAVM[],3,FALSE)</f>
        <v>Campus UAB
Ronda de la Font del Carme, s/n
08193 Bellaterra (Barcelona)</v>
      </c>
      <c r="G21" s="21" t="str">
        <f>VLOOKUP(Actividades[[#This Row],[Nº ASIGNACION (LISTA)]],TablaOAVM[],4,FALSE)</f>
        <v>Bellaterra (Barcelona)</v>
      </c>
      <c r="H21" s="22">
        <f>VLOOKUP(Actividades[[#This Row],[Nº ASIGNACION (LISTA)]],TablaOAVM[],5,FALSE)</f>
        <v>45463</v>
      </c>
      <c r="I21" s="21" t="str">
        <f>VLOOKUP(Actividades[[#This Row],[Nº ASIGNACION (LISTA)]],TablaOAVM[],6,FALSE)</f>
        <v>Generalitat Catalunya</v>
      </c>
      <c r="J21" s="21" t="str">
        <f>VLOOKUP(Actividades[[#This Row],[Nº ASIGNACION (LISTA)]],TablaOAVM[],7,FALSE)</f>
        <v>22/EI619</v>
      </c>
    </row>
    <row r="22" spans="1:10" s="4" customFormat="1" ht="69" x14ac:dyDescent="0.3">
      <c r="A22" s="6" t="s">
        <v>333</v>
      </c>
      <c r="B22" s="23" t="str">
        <f>VLOOKUP(Actividades[[#This Row],[Nº ASIGNACION (LISTA)]],TablaOAVM[],2,FALSE)</f>
        <v>SERVICIOS INTEGRALES DE METROLOGÍA Y CALIBRACIÓN, S.L. (SIMETRYCAL)</v>
      </c>
      <c r="C22" s="20" t="s">
        <v>355</v>
      </c>
      <c r="D22" s="19" t="s">
        <v>338</v>
      </c>
      <c r="E22" s="19" t="s">
        <v>337</v>
      </c>
      <c r="F22" s="23" t="str">
        <f>VLOOKUP(Actividades[[#This Row],[Nº ASIGNACION (LISTA)]],TablaOAVM[],3,FALSE)</f>
        <v>C/ Metalurgia, 24, Acc. A. Polígono Industrial Calonge
41007 Sevilla</v>
      </c>
      <c r="G22" s="24" t="str">
        <f>VLOOKUP(Actividades[[#This Row],[Nº ASIGNACION (LISTA)]],TablaOAVM[],4,FALSE)</f>
        <v>Sevilla</v>
      </c>
      <c r="H22" s="22">
        <f>VLOOKUP(Actividades[[#This Row],[Nº ASIGNACION (LISTA)]],TablaOAVM[],5,FALSE)</f>
        <v>43084</v>
      </c>
      <c r="I22" s="24" t="str">
        <f>VLOOKUP(Actividades[[#This Row],[Nº ASIGNACION (LISTA)]],TablaOAVM[],6,FALSE)</f>
        <v>Junta de Andalucía</v>
      </c>
      <c r="J22" s="24" t="str">
        <f>VLOOKUP(Actividades[[#This Row],[Nº ASIGNACION (LISTA)]],TablaOAVM[],7,FALSE)</f>
        <v>448/EI718</v>
      </c>
    </row>
    <row r="23" spans="1:10" s="4" customFormat="1" ht="69" x14ac:dyDescent="0.3">
      <c r="A23" s="6" t="s">
        <v>43</v>
      </c>
      <c r="B23" s="18" t="str">
        <f>VLOOKUP(Actividades[[#This Row],[Nº ASIGNACION (LISTA)]],TablaOAVM[],2,FALSE)</f>
        <v>METROLOGÍA, CONTROL Y CALIBRACIÓN, S.L.L.</v>
      </c>
      <c r="C23" s="7" t="s">
        <v>354</v>
      </c>
      <c r="D23" s="19" t="s">
        <v>325</v>
      </c>
      <c r="E23" s="19" t="s">
        <v>154</v>
      </c>
      <c r="F23" s="18" t="str">
        <f>VLOOKUP(Actividades[[#This Row],[Nº ASIGNACION (LISTA)]],TablaOAVM[],3,FALSE)</f>
        <v>Bº Rebollar CA 308 Antigua ctra. a Burgos s/n
39608 Cacicedo de Camargo (Cantabria)</v>
      </c>
      <c r="G23" s="21" t="str">
        <f>VLOOKUP(Actividades[[#This Row],[Nº ASIGNACION (LISTA)]],TablaOAVM[],4,FALSE)</f>
        <v>Cacicedo de Camargo (Cantabria)</v>
      </c>
      <c r="H23" s="22" t="str">
        <f>VLOOKUP(Actividades[[#This Row],[Nº ASIGNACION (LISTA)]],TablaOAVM[],5,FALSE)</f>
        <v>RES. 9/12/2016
RES. 12/07/2017
CERT. 02/02/2020</v>
      </c>
      <c r="I23" s="21" t="str">
        <f>VLOOKUP(Actividades[[#This Row],[Nº ASIGNACION (LISTA)]],TablaOAVM[],6,FALSE)</f>
        <v>Gobierno de Cantabria</v>
      </c>
      <c r="J23" s="21" t="str">
        <f>VLOOKUP(Actividades[[#This Row],[Nº ASIGNACION (LISTA)]],TablaOAVM[],7,FALSE)</f>
        <v>OC-I/347 431/EI681</v>
      </c>
    </row>
    <row r="24" spans="1:10" s="4" customFormat="1" ht="55.2" x14ac:dyDescent="0.3">
      <c r="A24" s="6" t="s">
        <v>43</v>
      </c>
      <c r="B24" s="18" t="str">
        <f>VLOOKUP(Actividades[[#This Row],[Nº ASIGNACION (LISTA)]],TablaOAVM[],2,FALSE)</f>
        <v>METROLOGÍA, CONTROL Y CALIBRACIÓN, S.L.L.</v>
      </c>
      <c r="C24" s="7" t="s">
        <v>355</v>
      </c>
      <c r="D24" s="19" t="s">
        <v>324</v>
      </c>
      <c r="E24" s="19" t="s">
        <v>151</v>
      </c>
      <c r="F24" s="18" t="str">
        <f>VLOOKUP(Actividades[[#This Row],[Nº ASIGNACION (LISTA)]],TablaOAVM[],3,FALSE)</f>
        <v>Bº Rebollar CA 308 Antigua ctra. a Burgos s/n
39608 Cacicedo de Camargo (Cantabria)</v>
      </c>
      <c r="G24" s="21" t="str">
        <f>VLOOKUP(Actividades[[#This Row],[Nº ASIGNACION (LISTA)]],TablaOAVM[],4,FALSE)</f>
        <v>Cacicedo de Camargo (Cantabria)</v>
      </c>
      <c r="H24" s="22" t="str">
        <f>VLOOKUP(Actividades[[#This Row],[Nº ASIGNACION (LISTA)]],TablaOAVM[],5,FALSE)</f>
        <v>RES. 9/12/2016
RES. 12/07/2017
CERT. 02/02/2020</v>
      </c>
      <c r="I24" s="21" t="str">
        <f>VLOOKUP(Actividades[[#This Row],[Nº ASIGNACION (LISTA)]],TablaOAVM[],6,FALSE)</f>
        <v>Gobierno de Cantabria</v>
      </c>
      <c r="J24" s="21" t="str">
        <f>VLOOKUP(Actividades[[#This Row],[Nº ASIGNACION (LISTA)]],TablaOAVM[],7,FALSE)</f>
        <v>OC-I/347 431/EI681</v>
      </c>
    </row>
    <row r="25" spans="1:10" s="4" customFormat="1" ht="57.6" x14ac:dyDescent="0.3">
      <c r="A25" s="6" t="s">
        <v>58</v>
      </c>
      <c r="B25" s="18" t="str">
        <f>VLOOKUP(Actividades[[#This Row],[Nº ASIGNACION (LISTA)]],TablaOAVM[],2,FALSE)</f>
        <v>ENSATEC, S.L.</v>
      </c>
      <c r="C25" s="7" t="s">
        <v>359</v>
      </c>
      <c r="D25" s="19" t="s">
        <v>172</v>
      </c>
      <c r="E25" s="19" t="s">
        <v>214</v>
      </c>
      <c r="F25" s="18" t="str">
        <f>VLOOKUP(Actividades[[#This Row],[Nº ASIGNACION (LISTA)]],TablaOAVM[],3,FALSE)</f>
        <v>Pol. Lentiscares, Avda. Lentiscares, 4 y 6 
26370 Navarrete (La Rioja)</v>
      </c>
      <c r="G25" s="21" t="str">
        <f>VLOOKUP(Actividades[[#This Row],[Nº ASIGNACION (LISTA)]],TablaOAVM[],4,FALSE)</f>
        <v>Navarrete (La Rioja)</v>
      </c>
      <c r="H25" s="22">
        <f>VLOOKUP(Actividades[[#This Row],[Nº ASIGNACION (LISTA)]],TablaOAVM[],5,FALSE)</f>
        <v>42808</v>
      </c>
      <c r="I25" s="21" t="str">
        <f>VLOOKUP(Actividades[[#This Row],[Nº ASIGNACION (LISTA)]],TablaOAVM[],6,FALSE)</f>
        <v>Gobierno de La Rioja</v>
      </c>
      <c r="J25" s="21" t="str">
        <f>VLOOKUP(Actividades[[#This Row],[Nº ASIGNACION (LISTA)]],TablaOAVM[],7,FALSE)</f>
        <v>392/EI621 
Antes OC-I/164</v>
      </c>
    </row>
    <row r="26" spans="1:10" s="4" customFormat="1" ht="86.4" x14ac:dyDescent="0.3">
      <c r="A26" s="6" t="s">
        <v>332</v>
      </c>
      <c r="B26" s="18" t="str">
        <f>VLOOKUP(Actividades[[#This Row],[Nº ASIGNACION (LISTA)]],TablaOAVM[],2,FALSE)</f>
        <v>APPLUS ORGANISMO DE CONTROL,  S.L.U.</v>
      </c>
      <c r="C26" s="7" t="s">
        <v>363</v>
      </c>
      <c r="D26" s="19" t="s">
        <v>172</v>
      </c>
      <c r="E26" s="25" t="s">
        <v>175</v>
      </c>
      <c r="F26" s="18" t="str">
        <f>VLOOKUP(Actividades[[#This Row],[Nº ASIGNACION (LISTA)]],TablaOAVM[],3,FALSE)</f>
        <v>Ctra. Nacional VI, km. 582,6 15168, Sada (A Coruña)        
Plaza de la Vendimia, 2 Bajo 2 trasera, Logroño (La Rioja)         
Avda. de los Olmos, 1 Ed. D-1 of. 206 Pol. Ind. Gamarra, Vitoria (Álava)</v>
      </c>
      <c r="G26" s="21" t="str">
        <f>VLOOKUP(Actividades[[#This Row],[Nº ASIGNACION (LISTA)]],TablaOAVM[],4,FALSE)</f>
        <v>A Coruña
Logroño
Vitoria-Gasteiz</v>
      </c>
      <c r="H26" s="22">
        <f>VLOOKUP(Actividades[[#This Row],[Nº ASIGNACION (LISTA)]],TablaOAVM[],5,FALSE)</f>
        <v>44571</v>
      </c>
      <c r="I26" s="21" t="str">
        <f>VLOOKUP(Actividades[[#This Row],[Nº ASIGNACION (LISTA)]],TablaOAVM[],6,FALSE)</f>
        <v>Gobierno de La Rioja</v>
      </c>
      <c r="J26" s="21" t="str">
        <f>VLOOKUP(Actividades[[#This Row],[Nº ASIGNACION (LISTA)]],TablaOAVM[],7,FALSE)</f>
        <v>548/EI632</v>
      </c>
    </row>
    <row r="27" spans="1:10" s="4" customFormat="1" ht="69" x14ac:dyDescent="0.3">
      <c r="A27" s="6" t="s">
        <v>56</v>
      </c>
      <c r="B27" s="18" t="str">
        <f>VLOOKUP(Actividades[[#This Row],[Nº ASIGNACION (LISTA)]],TablaOAVM[],2,FALSE)</f>
        <v>TRADELAB, S.L.</v>
      </c>
      <c r="C27" s="7" t="s">
        <v>355</v>
      </c>
      <c r="D27" s="19" t="s">
        <v>255</v>
      </c>
      <c r="E27" s="19" t="s">
        <v>215</v>
      </c>
      <c r="F27" s="18" t="str">
        <f>VLOOKUP(Actividades[[#This Row],[Nº ASIGNACION (LISTA)]],TablaOAVM[],3,FALSE)</f>
        <v>C/ Mas Moreneta, esq. Can Cabanyes
08160 Montmeló</v>
      </c>
      <c r="G27" s="21" t="str">
        <f>VLOOKUP(Actividades[[#This Row],[Nº ASIGNACION (LISTA)]],TablaOAVM[],4,FALSE)</f>
        <v>Barcelona</v>
      </c>
      <c r="H27" s="22">
        <f>VLOOKUP(Actividades[[#This Row],[Nº ASIGNACION (LISTA)]],TablaOAVM[],5,FALSE)</f>
        <v>41654</v>
      </c>
      <c r="I27" s="21" t="str">
        <f>VLOOKUP(Actividades[[#This Row],[Nº ASIGNACION (LISTA)]],TablaOAVM[],6,FALSE)</f>
        <v>Generalitat de Catalunya</v>
      </c>
      <c r="J27" s="21" t="str">
        <f>VLOOKUP(Actividades[[#This Row],[Nº ASIGNACION (LISTA)]],TablaOAVM[],7,FALSE)</f>
        <v>454/EI660</v>
      </c>
    </row>
    <row r="28" spans="1:10" s="4" customFormat="1" ht="57.6" x14ac:dyDescent="0.3">
      <c r="A28" s="6" t="s">
        <v>56</v>
      </c>
      <c r="B28" s="18" t="str">
        <f>VLOOKUP(Actividades[[#This Row],[Nº ASIGNACION (LISTA)]],TablaOAVM[],2,FALSE)</f>
        <v>TRADELAB, S.L.</v>
      </c>
      <c r="C28" s="7" t="s">
        <v>361</v>
      </c>
      <c r="D28" s="19" t="s">
        <v>302</v>
      </c>
      <c r="E28" s="19" t="s">
        <v>215</v>
      </c>
      <c r="F28" s="18" t="str">
        <f>VLOOKUP(Actividades[[#This Row],[Nº ASIGNACION (LISTA)]],TablaOAVM[],3,FALSE)</f>
        <v>C/ Mas Moreneta, esq. Can Cabanyes
08160 Montmeló</v>
      </c>
      <c r="G28" s="21" t="str">
        <f>VLOOKUP(Actividades[[#This Row],[Nº ASIGNACION (LISTA)]],TablaOAVM[],4,FALSE)</f>
        <v>Barcelona</v>
      </c>
      <c r="H28" s="22">
        <f>VLOOKUP(Actividades[[#This Row],[Nº ASIGNACION (LISTA)]],TablaOAVM[],5,FALSE)</f>
        <v>41654</v>
      </c>
      <c r="I28" s="21" t="str">
        <f>VLOOKUP(Actividades[[#This Row],[Nº ASIGNACION (LISTA)]],TablaOAVM[],6,FALSE)</f>
        <v>Generalitat de Catalunya</v>
      </c>
      <c r="J28" s="21" t="str">
        <f>VLOOKUP(Actividades[[#This Row],[Nº ASIGNACION (LISTA)]],TablaOAVM[],7,FALSE)</f>
        <v>454/EI660</v>
      </c>
    </row>
    <row r="29" spans="1:10" s="4" customFormat="1" ht="69" x14ac:dyDescent="0.3">
      <c r="A29" s="6" t="s">
        <v>56</v>
      </c>
      <c r="B29" s="23" t="str">
        <f>VLOOKUP(Actividades[[#This Row],[Nº ASIGNACION (LISTA)]],TablaOAVM[],2,FALSE)</f>
        <v>TRADELAB, S.L.</v>
      </c>
      <c r="C29" s="7" t="s">
        <v>358</v>
      </c>
      <c r="D29" s="19" t="s">
        <v>323</v>
      </c>
      <c r="E29" s="19" t="s">
        <v>303</v>
      </c>
      <c r="F29" s="23" t="str">
        <f>VLOOKUP(Actividades[[#This Row],[Nº ASIGNACION (LISTA)]],TablaOAVM[],3,FALSE)</f>
        <v>C/ Mas Moreneta, esq. Can Cabanyes
08160 Montmeló</v>
      </c>
      <c r="G29" s="24" t="str">
        <f>VLOOKUP(Actividades[[#This Row],[Nº ASIGNACION (LISTA)]],TablaOAVM[],4,FALSE)</f>
        <v>Barcelona</v>
      </c>
      <c r="H29" s="22">
        <f>VLOOKUP(Actividades[[#This Row],[Nº ASIGNACION (LISTA)]],TablaOAVM[],5,FALSE)</f>
        <v>41654</v>
      </c>
      <c r="I29" s="24" t="str">
        <f>VLOOKUP(Actividades[[#This Row],[Nº ASIGNACION (LISTA)]],TablaOAVM[],6,FALSE)</f>
        <v>Generalitat de Catalunya</v>
      </c>
      <c r="J29" s="24" t="str">
        <f>VLOOKUP(Actividades[[#This Row],[Nº ASIGNACION (LISTA)]],TablaOAVM[],7,FALSE)</f>
        <v>454/EI660</v>
      </c>
    </row>
    <row r="30" spans="1:10" s="4" customFormat="1" ht="28.8" x14ac:dyDescent="0.3">
      <c r="A30" s="6" t="s">
        <v>28</v>
      </c>
      <c r="B30" s="18" t="str">
        <f>VLOOKUP(Actividades[[#This Row],[Nº ASIGNACION (LISTA)]],TablaOAVM[],2,FALSE)</f>
        <v>SOLUCIONES METROLÓGICAS, S.L. (SOLUMET)</v>
      </c>
      <c r="C30" s="7" t="s">
        <v>355</v>
      </c>
      <c r="D30" s="19" t="s">
        <v>316</v>
      </c>
      <c r="E30" s="19" t="s">
        <v>216</v>
      </c>
      <c r="F30" s="18" t="str">
        <f>VLOOKUP(Actividades[[#This Row],[Nº ASIGNACION (LISTA)]],TablaOAVM[],3,FALSE)</f>
        <v>C/Río Aragón, 9, Pol. El Polígono Cuarte de Huerva</v>
      </c>
      <c r="G30" s="21" t="str">
        <f>VLOOKUP(Actividades[[#This Row],[Nº ASIGNACION (LISTA)]],TablaOAVM[],4,FALSE)</f>
        <v>Zaragoza</v>
      </c>
      <c r="H30" s="22">
        <f>VLOOKUP(Actividades[[#This Row],[Nº ASIGNACION (LISTA)]],TablaOAVM[],5,FALSE)</f>
        <v>42604</v>
      </c>
      <c r="I30" s="21" t="str">
        <f>VLOOKUP(Actividades[[#This Row],[Nº ASIGNACION (LISTA)]],TablaOAVM[],6,FALSE)</f>
        <v>Gobierno de Aragón</v>
      </c>
      <c r="J30" s="21" t="str">
        <f>VLOOKUP(Actividades[[#This Row],[Nº ASIGNACION (LISTA)]],TablaOAVM[],7,FALSE)</f>
        <v>OC-I/151</v>
      </c>
    </row>
    <row r="31" spans="1:10" s="4" customFormat="1" ht="41.4" x14ac:dyDescent="0.3">
      <c r="A31" s="6" t="s">
        <v>328</v>
      </c>
      <c r="B31" s="18" t="str">
        <f>VLOOKUP(Actividades[[#This Row],[Nº ASIGNACION (LISTA)]],TablaOAVM[],2,FALSE)</f>
        <v>INSTITUTO TECNOLÓGICO DE ARAGÓN (ITAINNOVA)</v>
      </c>
      <c r="C31" s="7" t="s">
        <v>355</v>
      </c>
      <c r="D31" s="19" t="s">
        <v>254</v>
      </c>
      <c r="E31" s="19" t="s">
        <v>217</v>
      </c>
      <c r="F31" s="18" t="str">
        <f>VLOOKUP(Actividades[[#This Row],[Nº ASIGNACION (LISTA)]],TablaOAVM[],3,FALSE)</f>
        <v xml:space="preserve">C/ María de Luna, 7 </v>
      </c>
      <c r="G31" s="21" t="str">
        <f>VLOOKUP(Actividades[[#This Row],[Nº ASIGNACION (LISTA)]],TablaOAVM[],4,FALSE)</f>
        <v>Zaragoza</v>
      </c>
      <c r="H31" s="22">
        <f>VLOOKUP(Actividades[[#This Row],[Nº ASIGNACION (LISTA)]],TablaOAVM[],5,FALSE)</f>
        <v>43301</v>
      </c>
      <c r="I31" s="21" t="str">
        <f>VLOOKUP(Actividades[[#This Row],[Nº ASIGNACION (LISTA)]],TablaOAVM[],6,FALSE)</f>
        <v>Gobierno de Aragón</v>
      </c>
      <c r="J31" s="21" t="str">
        <f>VLOOKUP(Actividades[[#This Row],[Nº ASIGNACION (LISTA)]],TablaOAVM[],7,FALSE)</f>
        <v>411/EI712</v>
      </c>
    </row>
    <row r="32" spans="1:10" s="4" customFormat="1" ht="55.2" x14ac:dyDescent="0.3">
      <c r="A32" s="6" t="s">
        <v>49</v>
      </c>
      <c r="B32" s="18" t="str">
        <f>VLOOKUP(Actividades[[#This Row],[Nº ASIGNACION (LISTA)]],TablaOAVM[],2,FALSE)</f>
        <v>CUALICONTROL-ACI, S.A.U.</v>
      </c>
      <c r="C32" s="7" t="s">
        <v>360</v>
      </c>
      <c r="D32" s="19" t="s">
        <v>128</v>
      </c>
      <c r="E32" s="19" t="s">
        <v>218</v>
      </c>
      <c r="F32" s="18" t="str">
        <f>VLOOKUP(Actividades[[#This Row],[Nº ASIGNACION (LISTA)]],TablaOAVM[],3,FALSE)</f>
        <v>C/ Obispo Javier Oses, 12 local</v>
      </c>
      <c r="G32" s="21" t="str">
        <f>VLOOKUP(Actividades[[#This Row],[Nº ASIGNACION (LISTA)]],TablaOAVM[],4,FALSE)</f>
        <v>Huesca</v>
      </c>
      <c r="H32" s="22">
        <f>VLOOKUP(Actividades[[#This Row],[Nº ASIGNACION (LISTA)]],TablaOAVM[],5,FALSE)</f>
        <v>42738</v>
      </c>
      <c r="I32" s="21" t="str">
        <f>VLOOKUP(Actividades[[#This Row],[Nº ASIGNACION (LISTA)]],TablaOAVM[],6,FALSE)</f>
        <v>Gobierno de Aragón</v>
      </c>
      <c r="J32" s="21" t="str">
        <f>VLOOKUP(Actividades[[#This Row],[Nº ASIGNACION (LISTA)]],TablaOAVM[],7,FALSE)</f>
        <v>OC-I/163</v>
      </c>
    </row>
    <row r="33" spans="1:10" s="4" customFormat="1" ht="55.2" x14ac:dyDescent="0.3">
      <c r="A33" s="6" t="s">
        <v>51</v>
      </c>
      <c r="B33" s="18" t="str">
        <f>VLOOKUP(Actividades[[#This Row],[Nº ASIGNACION (LISTA)]],TablaOAVM[],2,FALSE)</f>
        <v>SGS ESPAÑOLA DE CONTROL, S.A.</v>
      </c>
      <c r="C33" s="7" t="s">
        <v>360</v>
      </c>
      <c r="D33" s="19" t="s">
        <v>129</v>
      </c>
      <c r="E33" s="19" t="s">
        <v>219</v>
      </c>
      <c r="F33" s="18" t="str">
        <f>VLOOKUP(Actividades[[#This Row],[Nº ASIGNACION (LISTA)]],TablaOAVM[],3,FALSE)</f>
        <v>C/ Trespaderne, 29</v>
      </c>
      <c r="G33" s="21" t="str">
        <f>VLOOKUP(Actividades[[#This Row],[Nº ASIGNACION (LISTA)]],TablaOAVM[],4,FALSE)</f>
        <v>Madrid</v>
      </c>
      <c r="H33" s="22">
        <f>VLOOKUP(Actividades[[#This Row],[Nº ASIGNACION (LISTA)]],TablaOAVM[],5,FALSE)</f>
        <v>42809</v>
      </c>
      <c r="I33" s="21" t="str">
        <f>VLOOKUP(Actividades[[#This Row],[Nº ASIGNACION (LISTA)]],TablaOAVM[],6,FALSE)</f>
        <v>Castilla la Mancha</v>
      </c>
      <c r="J33" s="21" t="str">
        <f>VLOOKUP(Actividades[[#This Row],[Nº ASIGNACION (LISTA)]],TablaOAVM[],7,FALSE)</f>
        <v>OC-I/181</v>
      </c>
    </row>
    <row r="34" spans="1:10" s="4" customFormat="1" ht="57.6" x14ac:dyDescent="0.3">
      <c r="A34" s="6" t="s">
        <v>115</v>
      </c>
      <c r="B34" s="23" t="str">
        <f>VLOOKUP(Actividades[[#This Row],[Nº ASIGNACION (LISTA)]],TablaOAVM[],2,FALSE)</f>
        <v>INVERYCA 2011, S.L.</v>
      </c>
      <c r="C34" s="7" t="s">
        <v>359</v>
      </c>
      <c r="D34" s="19" t="s">
        <v>317</v>
      </c>
      <c r="E34" s="19" t="s">
        <v>205</v>
      </c>
      <c r="F34" s="23" t="str">
        <f>VLOOKUP(Actividades[[#This Row],[Nº ASIGNACION (LISTA)]],TablaOAVM[],3,FALSE)</f>
        <v>C/Extremadura, 77, Pol. Ind. Los Llanos 
Salteras</v>
      </c>
      <c r="G34" s="24" t="str">
        <f>VLOOKUP(Actividades[[#This Row],[Nº ASIGNACION (LISTA)]],TablaOAVM[],4,FALSE)</f>
        <v>Sevilla</v>
      </c>
      <c r="H34" s="22">
        <f>VLOOKUP(Actividades[[#This Row],[Nº ASIGNACION (LISTA)]],TablaOAVM[],5,FALSE)</f>
        <v>45210</v>
      </c>
      <c r="I34" s="24" t="str">
        <f>VLOOKUP(Actividades[[#This Row],[Nº ASIGNACION (LISTA)]],TablaOAVM[],6,FALSE)</f>
        <v>Castilla la Mancha</v>
      </c>
      <c r="J34" s="24" t="str">
        <f>VLOOKUP(Actividades[[#This Row],[Nº ASIGNACION (LISTA)]],TablaOAVM[],7,FALSE)</f>
        <v>316/EI703</v>
      </c>
    </row>
    <row r="35" spans="1:10" s="4" customFormat="1" ht="55.2" x14ac:dyDescent="0.3">
      <c r="A35" s="6" t="s">
        <v>55</v>
      </c>
      <c r="B35" s="18" t="str">
        <f>VLOOKUP(Actividades[[#This Row],[Nº ASIGNACION (LISTA)]],TablaOAVM[],2,FALSE)</f>
        <v>CÁMARA LABORATORIOS Y METROLOGÍA, S.L. (CLM)</v>
      </c>
      <c r="C35" s="7" t="s">
        <v>355</v>
      </c>
      <c r="D35" s="19" t="s">
        <v>253</v>
      </c>
      <c r="E35" s="19" t="s">
        <v>192</v>
      </c>
      <c r="F35" s="18" t="str">
        <f>VLOOKUP(Actividades[[#This Row],[Nº ASIGNACION (LISTA)]],TablaOAVM[],3,FALSE)</f>
        <v>Avda. Juan Caramuel, 7
28919 Leganés</v>
      </c>
      <c r="G35" s="21" t="str">
        <f>VLOOKUP(Actividades[[#This Row],[Nº ASIGNACION (LISTA)]],TablaOAVM[],4,FALSE)</f>
        <v>Madrid</v>
      </c>
      <c r="H35" s="22">
        <f>VLOOKUP(Actividades[[#This Row],[Nº ASIGNACION (LISTA)]],TablaOAVM[],5,FALSE)</f>
        <v>45068</v>
      </c>
      <c r="I35" s="21" t="str">
        <f>VLOOKUP(Actividades[[#This Row],[Nº ASIGNACION (LISTA)]],TablaOAVM[],6,FALSE)</f>
        <v>Comunidad de Madrid</v>
      </c>
      <c r="J35" s="21" t="str">
        <f>VLOOKUP(Actividades[[#This Row],[Nº ASIGNACION (LISTA)]],TablaOAVM[],7,FALSE)</f>
        <v>386/EI616</v>
      </c>
    </row>
    <row r="36" spans="1:10" s="4" customFormat="1" ht="43.2" x14ac:dyDescent="0.3">
      <c r="A36" s="6" t="s">
        <v>55</v>
      </c>
      <c r="B36" s="18" t="str">
        <f>VLOOKUP(Actividades[[#This Row],[Nº ASIGNACION (LISTA)]],TablaOAVM[],2,FALSE)</f>
        <v>CÁMARA LABORATORIOS Y METROLOGÍA, S.L. (CLM)</v>
      </c>
      <c r="C36" s="7" t="s">
        <v>360</v>
      </c>
      <c r="D36" s="19" t="s">
        <v>297</v>
      </c>
      <c r="E36" s="19" t="s">
        <v>192</v>
      </c>
      <c r="F36" s="18" t="str">
        <f>VLOOKUP(Actividades[[#This Row],[Nº ASIGNACION (LISTA)]],TablaOAVM[],3,FALSE)</f>
        <v>Avda. Juan Caramuel, 7
28919 Leganés</v>
      </c>
      <c r="G36" s="21" t="str">
        <f>VLOOKUP(Actividades[[#This Row],[Nº ASIGNACION (LISTA)]],TablaOAVM[],4,FALSE)</f>
        <v>Madrid</v>
      </c>
      <c r="H36" s="22">
        <f>VLOOKUP(Actividades[[#This Row],[Nº ASIGNACION (LISTA)]],TablaOAVM[],5,FALSE)</f>
        <v>45068</v>
      </c>
      <c r="I36" s="21" t="str">
        <f>VLOOKUP(Actividades[[#This Row],[Nº ASIGNACION (LISTA)]],TablaOAVM[],6,FALSE)</f>
        <v>Comunidad de Madrid</v>
      </c>
      <c r="J36" s="21" t="str">
        <f>VLOOKUP(Actividades[[#This Row],[Nº ASIGNACION (LISTA)]],TablaOAVM[],7,FALSE)</f>
        <v>386/EI616</v>
      </c>
    </row>
    <row r="37" spans="1:10" s="4" customFormat="1" ht="41.4" x14ac:dyDescent="0.3">
      <c r="A37" s="6" t="s">
        <v>55</v>
      </c>
      <c r="B37" s="18" t="str">
        <f>VLOOKUP(Actividades[[#This Row],[Nº ASIGNACION (LISTA)]],TablaOAVM[],2,FALSE)</f>
        <v>CÁMARA LABORATORIOS Y METROLOGÍA, S.L. (CLM)</v>
      </c>
      <c r="C37" s="7" t="s">
        <v>362</v>
      </c>
      <c r="D37" s="19" t="s">
        <v>160</v>
      </c>
      <c r="E37" s="19" t="s">
        <v>192</v>
      </c>
      <c r="F37" s="18" t="str">
        <f>VLOOKUP(Actividades[[#This Row],[Nº ASIGNACION (LISTA)]],TablaOAVM[],3,FALSE)</f>
        <v>Avda. Juan Caramuel, 7
28919 Leganés</v>
      </c>
      <c r="G37" s="21" t="str">
        <f>VLOOKUP(Actividades[[#This Row],[Nº ASIGNACION (LISTA)]],TablaOAVM[],4,FALSE)</f>
        <v>Madrid</v>
      </c>
      <c r="H37" s="22">
        <f>VLOOKUP(Actividades[[#This Row],[Nº ASIGNACION (LISTA)]],TablaOAVM[],5,FALSE)</f>
        <v>45068</v>
      </c>
      <c r="I37" s="21" t="str">
        <f>VLOOKUP(Actividades[[#This Row],[Nº ASIGNACION (LISTA)]],TablaOAVM[],6,FALSE)</f>
        <v>Comunidad de Madrid</v>
      </c>
      <c r="J37" s="21" t="str">
        <f>VLOOKUP(Actividades[[#This Row],[Nº ASIGNACION (LISTA)]],TablaOAVM[],7,FALSE)</f>
        <v>386/EI616</v>
      </c>
    </row>
    <row r="38" spans="1:10" s="4" customFormat="1" ht="82.8" x14ac:dyDescent="0.3">
      <c r="A38" s="6" t="s">
        <v>55</v>
      </c>
      <c r="B38" s="23" t="str">
        <f>VLOOKUP(Actividades[[#This Row],[Nº ASIGNACION (LISTA)]],TablaOAVM[],2,FALSE)</f>
        <v>CÁMARA LABORATORIOS Y METROLOGÍA, S.L. (CLM)</v>
      </c>
      <c r="C38" s="7" t="s">
        <v>359</v>
      </c>
      <c r="D38" s="19" t="s">
        <v>318</v>
      </c>
      <c r="E38" s="19" t="s">
        <v>192</v>
      </c>
      <c r="F38" s="23" t="str">
        <f>VLOOKUP(Actividades[[#This Row],[Nº ASIGNACION (LISTA)]],TablaOAVM[],3,FALSE)</f>
        <v>Avda. Juan Caramuel, 7
28919 Leganés</v>
      </c>
      <c r="G38" s="24" t="str">
        <f>VLOOKUP(Actividades[[#This Row],[Nº ASIGNACION (LISTA)]],TablaOAVM[],4,FALSE)</f>
        <v>Madrid</v>
      </c>
      <c r="H38" s="22">
        <f>VLOOKUP(Actividades[[#This Row],[Nº ASIGNACION (LISTA)]],TablaOAVM[],5,FALSE)</f>
        <v>45068</v>
      </c>
      <c r="I38" s="24" t="str">
        <f>VLOOKUP(Actividades[[#This Row],[Nº ASIGNACION (LISTA)]],TablaOAVM[],6,FALSE)</f>
        <v>Comunidad de Madrid</v>
      </c>
      <c r="J38" s="24" t="str">
        <f>VLOOKUP(Actividades[[#This Row],[Nº ASIGNACION (LISTA)]],TablaOAVM[],7,FALSE)</f>
        <v>386/EI616</v>
      </c>
    </row>
    <row r="39" spans="1:10" s="4" customFormat="1" ht="57.6" x14ac:dyDescent="0.3">
      <c r="A39" s="6" t="s">
        <v>100</v>
      </c>
      <c r="B39" s="18" t="str">
        <f>VLOOKUP(Actividades[[#This Row],[Nº ASIGNACION (LISTA)]],TablaOAVM[],2,FALSE)</f>
        <v>FUNDACION PARA EL FOMENTO DE LA INNOVACION INDUSTRIAL (LACAINAC)</v>
      </c>
      <c r="C39" s="7" t="s">
        <v>361</v>
      </c>
      <c r="D39" s="19" t="s">
        <v>166</v>
      </c>
      <c r="E39" s="19" t="s">
        <v>167</v>
      </c>
      <c r="F39" s="18" t="str">
        <f>VLOOKUP(Actividades[[#This Row],[Nº ASIGNACION (LISTA)]],TablaOAVM[],3,FALSE)</f>
        <v>José Gutierrez Abascal, 2</v>
      </c>
      <c r="G39" s="21" t="str">
        <f>VLOOKUP(Actividades[[#This Row],[Nº ASIGNACION (LISTA)]],TablaOAVM[],4,FALSE)</f>
        <v>Madrid</v>
      </c>
      <c r="H39" s="22">
        <f>VLOOKUP(Actividades[[#This Row],[Nº ASIGNACION (LISTA)]],TablaOAVM[],5,FALSE)</f>
        <v>43535</v>
      </c>
      <c r="I39" s="21" t="str">
        <f>VLOOKUP(Actividades[[#This Row],[Nº ASIGNACION (LISTA)]],TablaOAVM[],6,FALSE)</f>
        <v>Comunidad de Madrid</v>
      </c>
      <c r="J39" s="21" t="str">
        <f>VLOOKUP(Actividades[[#This Row],[Nº ASIGNACION (LISTA)]],TablaOAVM[],7,FALSE)</f>
        <v>423/EI623</v>
      </c>
    </row>
    <row r="40" spans="1:10" s="4" customFormat="1" ht="41.4" x14ac:dyDescent="0.3">
      <c r="A40" s="6" t="s">
        <v>95</v>
      </c>
      <c r="B40" s="18" t="str">
        <f>VLOOKUP(Actividades[[#This Row],[Nº ASIGNACION (LISTA)]],TablaOAVM[],2,FALSE)</f>
        <v>TÜV SÜD ATISAE, S.A.U.</v>
      </c>
      <c r="C40" s="7" t="s">
        <v>346</v>
      </c>
      <c r="D40" s="19" t="s">
        <v>308</v>
      </c>
      <c r="E40" s="19" t="s">
        <v>135</v>
      </c>
      <c r="F40" s="18" t="str">
        <f>VLOOKUP(Actividades[[#This Row],[Nº ASIGNACION (LISTA)]],TablaOAVM[],3,FALSE)</f>
        <v>Ronda de Poniente, 4
28760 Tres Cantos (Madrid)</v>
      </c>
      <c r="G40" s="21" t="str">
        <f>VLOOKUP(Actividades[[#This Row],[Nº ASIGNACION (LISTA)]],TablaOAVM[],4,FALSE)</f>
        <v>Tres Cantos (Madrid)</v>
      </c>
      <c r="H40" s="22">
        <f>VLOOKUP(Actividades[[#This Row],[Nº ASIGNACION (LISTA)]],TablaOAVM[],5,FALSE)</f>
        <v>44980</v>
      </c>
      <c r="I40" s="21" t="str">
        <f>VLOOKUP(Actividades[[#This Row],[Nº ASIGNACION (LISTA)]],TablaOAVM[],6,FALSE)</f>
        <v>Comunidad de Madrid</v>
      </c>
      <c r="J40" s="21" t="str">
        <f>VLOOKUP(Actividades[[#This Row],[Nº ASIGNACION (LISTA)]],TablaOAVM[],7,FALSE)</f>
        <v>5/EI641</v>
      </c>
    </row>
    <row r="41" spans="1:10" s="4" customFormat="1" ht="28.8" x14ac:dyDescent="0.3">
      <c r="A41" s="6" t="s">
        <v>95</v>
      </c>
      <c r="B41" s="18" t="str">
        <f>VLOOKUP(Actividades[[#This Row],[Nº ASIGNACION (LISTA)]],TablaOAVM[],2,FALSE)</f>
        <v>TÜV SÜD ATISAE, S.A.U.</v>
      </c>
      <c r="C41" s="7" t="s">
        <v>356</v>
      </c>
      <c r="D41" s="19" t="s">
        <v>131</v>
      </c>
      <c r="E41" s="25" t="s">
        <v>251</v>
      </c>
      <c r="F41" s="18" t="str">
        <f>VLOOKUP(Actividades[[#This Row],[Nº ASIGNACION (LISTA)]],TablaOAVM[],3,FALSE)</f>
        <v>Ronda de Poniente, 4
28760 Tres Cantos (Madrid)</v>
      </c>
      <c r="G41" s="21" t="str">
        <f>VLOOKUP(Actividades[[#This Row],[Nº ASIGNACION (LISTA)]],TablaOAVM[],4,FALSE)</f>
        <v>Tres Cantos (Madrid)</v>
      </c>
      <c r="H41" s="22">
        <f>VLOOKUP(Actividades[[#This Row],[Nº ASIGNACION (LISTA)]],TablaOAVM[],5,FALSE)</f>
        <v>44980</v>
      </c>
      <c r="I41" s="21" t="str">
        <f>VLOOKUP(Actividades[[#This Row],[Nº ASIGNACION (LISTA)]],TablaOAVM[],6,FALSE)</f>
        <v>Comunidad de Madrid</v>
      </c>
      <c r="J41" s="21" t="str">
        <f>VLOOKUP(Actividades[[#This Row],[Nº ASIGNACION (LISTA)]],TablaOAVM[],7,FALSE)</f>
        <v>5/EI641</v>
      </c>
    </row>
    <row r="42" spans="1:10" s="4" customFormat="1" ht="82.8" x14ac:dyDescent="0.3">
      <c r="A42" s="6" t="s">
        <v>95</v>
      </c>
      <c r="B42" s="18" t="str">
        <f>VLOOKUP(Actividades[[#This Row],[Nº ASIGNACION (LISTA)]],TablaOAVM[],2,FALSE)</f>
        <v>TÜV SÜD ATISAE, S.A.U.</v>
      </c>
      <c r="C42" s="7" t="s">
        <v>359</v>
      </c>
      <c r="D42" s="19" t="s">
        <v>319</v>
      </c>
      <c r="E42" s="25" t="s">
        <v>251</v>
      </c>
      <c r="F42" s="18" t="str">
        <f>VLOOKUP(Actividades[[#This Row],[Nº ASIGNACION (LISTA)]],TablaOAVM[],3,FALSE)</f>
        <v>Ronda de Poniente, 4
28760 Tres Cantos (Madrid)</v>
      </c>
      <c r="G42" s="21" t="str">
        <f>VLOOKUP(Actividades[[#This Row],[Nº ASIGNACION (LISTA)]],TablaOAVM[],4,FALSE)</f>
        <v>Tres Cantos (Madrid)</v>
      </c>
      <c r="H42" s="22">
        <f>VLOOKUP(Actividades[[#This Row],[Nº ASIGNACION (LISTA)]],TablaOAVM[],5,FALSE)</f>
        <v>44980</v>
      </c>
      <c r="I42" s="21" t="str">
        <f>VLOOKUP(Actividades[[#This Row],[Nº ASIGNACION (LISTA)]],TablaOAVM[],6,FALSE)</f>
        <v>Comunidad de Madrid</v>
      </c>
      <c r="J42" s="21" t="str">
        <f>VLOOKUP(Actividades[[#This Row],[Nº ASIGNACION (LISTA)]],TablaOAVM[],7,FALSE)</f>
        <v>5/EI641</v>
      </c>
    </row>
    <row r="43" spans="1:10" s="4" customFormat="1" ht="69" x14ac:dyDescent="0.3">
      <c r="A43" s="6" t="s">
        <v>31</v>
      </c>
      <c r="B43" s="18" t="str">
        <f>VLOOKUP(Actividades[[#This Row],[Nº ASIGNACION (LISTA)]],TablaOAVM[],2,FALSE)</f>
        <v>APAVE INSPECTION SPAIN, S.A.</v>
      </c>
      <c r="C43" s="7" t="s">
        <v>355</v>
      </c>
      <c r="D43" s="19" t="s">
        <v>252</v>
      </c>
      <c r="E43" s="19" t="s">
        <v>220</v>
      </c>
      <c r="F43" s="18" t="str">
        <f>VLOOKUP(Actividades[[#This Row],[Nº ASIGNACION (LISTA)]],TablaOAVM[],3,FALSE)</f>
        <v>C/ Cronos, 20, 2ªplanta</v>
      </c>
      <c r="G43" s="21" t="str">
        <f>VLOOKUP(Actividades[[#This Row],[Nº ASIGNACION (LISTA)]],TablaOAVM[],4,FALSE)</f>
        <v>Madrid</v>
      </c>
      <c r="H43" s="22">
        <f>VLOOKUP(Actividades[[#This Row],[Nº ASIGNACION (LISTA)]],TablaOAVM[],5,FALSE)</f>
        <v>44544</v>
      </c>
      <c r="I43" s="21" t="str">
        <f>VLOOKUP(Actividades[[#This Row],[Nº ASIGNACION (LISTA)]],TablaOAVM[],6,FALSE)</f>
        <v>Comunidad de Madrid</v>
      </c>
      <c r="J43" s="21" t="str">
        <f>VLOOKUP(Actividades[[#This Row],[Nº ASIGNACION (LISTA)]],TablaOAVM[],7,FALSE)</f>
        <v>6/EI653</v>
      </c>
    </row>
    <row r="44" spans="1:10" s="4" customFormat="1" ht="28.8" x14ac:dyDescent="0.3">
      <c r="A44" s="6" t="s">
        <v>31</v>
      </c>
      <c r="B44" s="18" t="str">
        <f>VLOOKUP(Actividades[[#This Row],[Nº ASIGNACION (LISTA)]],TablaOAVM[],2,FALSE)</f>
        <v>APAVE INSPECTION SPAIN, S.A.</v>
      </c>
      <c r="C44" s="7" t="s">
        <v>356</v>
      </c>
      <c r="D44" s="19" t="s">
        <v>131</v>
      </c>
      <c r="E44" s="19" t="s">
        <v>220</v>
      </c>
      <c r="F44" s="18" t="str">
        <f>VLOOKUP(Actividades[[#This Row],[Nº ASIGNACION (LISTA)]],TablaOAVM[],3,FALSE)</f>
        <v>C/ Cronos, 20, 2ªplanta</v>
      </c>
      <c r="G44" s="21" t="str">
        <f>VLOOKUP(Actividades[[#This Row],[Nº ASIGNACION (LISTA)]],TablaOAVM[],4,FALSE)</f>
        <v>Madrid</v>
      </c>
      <c r="H44" s="22">
        <f>VLOOKUP(Actividades[[#This Row],[Nº ASIGNACION (LISTA)]],TablaOAVM[],5,FALSE)</f>
        <v>44544</v>
      </c>
      <c r="I44" s="21" t="str">
        <f>VLOOKUP(Actividades[[#This Row],[Nº ASIGNACION (LISTA)]],TablaOAVM[],6,FALSE)</f>
        <v>Comunidad de Madrid</v>
      </c>
      <c r="J44" s="21" t="str">
        <f>VLOOKUP(Actividades[[#This Row],[Nº ASIGNACION (LISTA)]],TablaOAVM[],7,FALSE)</f>
        <v>6/EI653</v>
      </c>
    </row>
    <row r="45" spans="1:10" ht="69" x14ac:dyDescent="0.3">
      <c r="A45" s="6" t="s">
        <v>31</v>
      </c>
      <c r="B45" s="18" t="str">
        <f>VLOOKUP(Actividades[[#This Row],[Nº ASIGNACION (LISTA)]],TablaOAVM[],2,FALSE)</f>
        <v>APAVE INSPECTION SPAIN, S.A.</v>
      </c>
      <c r="C45" s="7" t="s">
        <v>359</v>
      </c>
      <c r="D45" s="19" t="s">
        <v>305</v>
      </c>
      <c r="E45" s="19" t="s">
        <v>220</v>
      </c>
      <c r="F45" s="18" t="str">
        <f>VLOOKUP(Actividades[[#This Row],[Nº ASIGNACION (LISTA)]],TablaOAVM[],3,FALSE)</f>
        <v>C/ Cronos, 20, 2ªplanta</v>
      </c>
      <c r="G45" s="21" t="str">
        <f>VLOOKUP(Actividades[[#This Row],[Nº ASIGNACION (LISTA)]],TablaOAVM[],4,FALSE)</f>
        <v>Madrid</v>
      </c>
      <c r="H45" s="22">
        <f>VLOOKUP(Actividades[[#This Row],[Nº ASIGNACION (LISTA)]],TablaOAVM[],5,FALSE)</f>
        <v>44544</v>
      </c>
      <c r="I45" s="21" t="str">
        <f>VLOOKUP(Actividades[[#This Row],[Nº ASIGNACION (LISTA)]],TablaOAVM[],6,FALSE)</f>
        <v>Comunidad de Madrid</v>
      </c>
      <c r="J45" s="21" t="str">
        <f>VLOOKUP(Actividades[[#This Row],[Nº ASIGNACION (LISTA)]],TablaOAVM[],7,FALSE)</f>
        <v>6/EI653</v>
      </c>
    </row>
    <row r="46" spans="1:10" ht="43.2" x14ac:dyDescent="0.3">
      <c r="A46" s="6" t="s">
        <v>31</v>
      </c>
      <c r="B46" s="18" t="str">
        <f>VLOOKUP(Actividades[[#This Row],[Nº ASIGNACION (LISTA)]],TablaOAVM[],2,FALSE)</f>
        <v>APAVE INSPECTION SPAIN, S.A.</v>
      </c>
      <c r="C46" s="7" t="s">
        <v>360</v>
      </c>
      <c r="D46" s="19" t="s">
        <v>127</v>
      </c>
      <c r="E46" s="19" t="s">
        <v>220</v>
      </c>
      <c r="F46" s="18" t="str">
        <f>VLOOKUP(Actividades[[#This Row],[Nº ASIGNACION (LISTA)]],TablaOAVM[],3,FALSE)</f>
        <v>C/ Cronos, 20, 2ªplanta</v>
      </c>
      <c r="G46" s="21" t="str">
        <f>VLOOKUP(Actividades[[#This Row],[Nº ASIGNACION (LISTA)]],TablaOAVM[],4,FALSE)</f>
        <v>Madrid</v>
      </c>
      <c r="H46" s="22">
        <f>VLOOKUP(Actividades[[#This Row],[Nº ASIGNACION (LISTA)]],TablaOAVM[],5,FALSE)</f>
        <v>44544</v>
      </c>
      <c r="I46" s="21" t="str">
        <f>VLOOKUP(Actividades[[#This Row],[Nº ASIGNACION (LISTA)]],TablaOAVM[],6,FALSE)</f>
        <v>Comunidad de Madrid</v>
      </c>
      <c r="J46" s="21" t="str">
        <f>VLOOKUP(Actividades[[#This Row],[Nº ASIGNACION (LISTA)]],TablaOAVM[],7,FALSE)</f>
        <v>6/EI653</v>
      </c>
    </row>
    <row r="47" spans="1:10" ht="41.4" x14ac:dyDescent="0.3">
      <c r="A47" s="6" t="s">
        <v>31</v>
      </c>
      <c r="B47" s="18" t="str">
        <f>VLOOKUP(Actividades[[#This Row],[Nº ASIGNACION (LISTA)]],TablaOAVM[],2,FALSE)</f>
        <v>APAVE INSPECTION SPAIN, S.A.</v>
      </c>
      <c r="C47" s="7" t="s">
        <v>362</v>
      </c>
      <c r="D47" s="19" t="s">
        <v>161</v>
      </c>
      <c r="E47" s="19" t="s">
        <v>220</v>
      </c>
      <c r="F47" s="18" t="str">
        <f>VLOOKUP(Actividades[[#This Row],[Nº ASIGNACION (LISTA)]],TablaOAVM[],3,FALSE)</f>
        <v>C/ Cronos, 20, 2ªplanta</v>
      </c>
      <c r="G47" s="21" t="str">
        <f>VLOOKUP(Actividades[[#This Row],[Nº ASIGNACION (LISTA)]],TablaOAVM[],4,FALSE)</f>
        <v>Madrid</v>
      </c>
      <c r="H47" s="22">
        <f>VLOOKUP(Actividades[[#This Row],[Nº ASIGNACION (LISTA)]],TablaOAVM[],5,FALSE)</f>
        <v>44544</v>
      </c>
      <c r="I47" s="21" t="str">
        <f>VLOOKUP(Actividades[[#This Row],[Nº ASIGNACION (LISTA)]],TablaOAVM[],6,FALSE)</f>
        <v>Comunidad de Madrid</v>
      </c>
      <c r="J47" s="21" t="str">
        <f>VLOOKUP(Actividades[[#This Row],[Nº ASIGNACION (LISTA)]],TablaOAVM[],7,FALSE)</f>
        <v>6/EI653</v>
      </c>
    </row>
    <row r="48" spans="1:10" ht="57.6" x14ac:dyDescent="0.3">
      <c r="A48" s="6" t="s">
        <v>103</v>
      </c>
      <c r="B48" s="23" t="str">
        <f>VLOOKUP(Actividades[[#This Row],[Nº ASIGNACION (LISTA)]],TablaOAVM[],2,FALSE)</f>
        <v>IHD LABORATORIO DE CALIBRACIÓN, S.L.</v>
      </c>
      <c r="C48" s="7" t="s">
        <v>361</v>
      </c>
      <c r="D48" s="19" t="s">
        <v>207</v>
      </c>
      <c r="E48" s="19" t="s">
        <v>208</v>
      </c>
      <c r="F48" s="23" t="str">
        <f>VLOOKUP(Actividades[[#This Row],[Nº ASIGNACION (LISTA)]],TablaOAVM[],3,FALSE)</f>
        <v>Avda. De Madrid, 25 Nave A5 
28500 Arganda del Rey</v>
      </c>
      <c r="G48" s="24" t="str">
        <f>VLOOKUP(Actividades[[#This Row],[Nº ASIGNACION (LISTA)]],TablaOAVM[],4,FALSE)</f>
        <v>Madrid</v>
      </c>
      <c r="H48" s="22">
        <f>VLOOKUP(Actividades[[#This Row],[Nº ASIGNACION (LISTA)]],TablaOAVM[],5,FALSE)</f>
        <v>44959</v>
      </c>
      <c r="I48" s="24" t="str">
        <f>VLOOKUP(Actividades[[#This Row],[Nº ASIGNACION (LISTA)]],TablaOAVM[],6,FALSE)</f>
        <v>Comunidad de Madrid</v>
      </c>
      <c r="J48" s="24" t="str">
        <f>VLOOKUP(Actividades[[#This Row],[Nº ASIGNACION (LISTA)]],TablaOAVM[],7,FALSE)</f>
        <v>568/EI880</v>
      </c>
    </row>
    <row r="49" spans="1:10" ht="82.8" x14ac:dyDescent="0.3">
      <c r="A49" s="6" t="s">
        <v>329</v>
      </c>
      <c r="B49" s="18" t="str">
        <f>VLOOKUP(Actividades[[#This Row],[Nº ASIGNACION (LISTA)]],TablaOAVM[],2,FALSE)</f>
        <v>INGENIERÍA DE GESTIÓN INDUSTRIAL, S.L.U. (INGEIN)</v>
      </c>
      <c r="C49" s="7" t="s">
        <v>355</v>
      </c>
      <c r="D49" s="19" t="s">
        <v>307</v>
      </c>
      <c r="E49" s="19" t="s">
        <v>289</v>
      </c>
      <c r="F49" s="18" t="str">
        <f>VLOOKUP(Actividades[[#This Row],[Nº ASIGNACION (LISTA)]],TablaOAVM[],3,FALSE)</f>
        <v>Avda. de las Regiones, 5 
13600 Alcázar de San Juan</v>
      </c>
      <c r="G49" s="21" t="str">
        <f>VLOOKUP(Actividades[[#This Row],[Nº ASIGNACION (LISTA)]],TablaOAVM[],4,FALSE)</f>
        <v>Ciudad Real</v>
      </c>
      <c r="H49" s="22">
        <f>VLOOKUP(Actividades[[#This Row],[Nº ASIGNACION (LISTA)]],TablaOAVM[],5,FALSE)</f>
        <v>44467</v>
      </c>
      <c r="I49" s="21" t="str">
        <f>VLOOKUP(Actividades[[#This Row],[Nº ASIGNACION (LISTA)]],TablaOAVM[],6,FALSE)</f>
        <v>Junta de Castilla y León</v>
      </c>
      <c r="J49" s="21" t="str">
        <f>VLOOKUP(Actividades[[#This Row],[Nº ASIGNACION (LISTA)]],TablaOAVM[],7,FALSE)</f>
        <v>81/EI622</v>
      </c>
    </row>
    <row r="50" spans="1:10" ht="82.8" x14ac:dyDescent="0.3">
      <c r="A50" s="6" t="s">
        <v>329</v>
      </c>
      <c r="B50" s="23" t="str">
        <f>VLOOKUP(Actividades[[#This Row],[Nº ASIGNACION (LISTA)]],TablaOAVM[],2,FALSE)</f>
        <v>INGENIERÍA DE GESTIÓN INDUSTRIAL, S.L.U. (INGEIN)</v>
      </c>
      <c r="C50" s="7" t="s">
        <v>354</v>
      </c>
      <c r="D50" s="19" t="s">
        <v>310</v>
      </c>
      <c r="E50" s="19" t="s">
        <v>290</v>
      </c>
      <c r="F50" s="23" t="str">
        <f>VLOOKUP(Actividades[[#This Row],[Nº ASIGNACION (LISTA)]],TablaOAVM[],3,FALSE)</f>
        <v>Avda. de las Regiones, 5 
13600 Alcázar de San Juan</v>
      </c>
      <c r="G50" s="24" t="str">
        <f>VLOOKUP(Actividades[[#This Row],[Nº ASIGNACION (LISTA)]],TablaOAVM[],4,FALSE)</f>
        <v>Ciudad Real</v>
      </c>
      <c r="H50" s="22">
        <f>VLOOKUP(Actividades[[#This Row],[Nº ASIGNACION (LISTA)]],TablaOAVM[],5,FALSE)</f>
        <v>44467</v>
      </c>
      <c r="I50" s="24" t="str">
        <f>VLOOKUP(Actividades[[#This Row],[Nº ASIGNACION (LISTA)]],TablaOAVM[],6,FALSE)</f>
        <v>Junta de Castilla y León</v>
      </c>
      <c r="J50" s="24" t="str">
        <f>VLOOKUP(Actividades[[#This Row],[Nº ASIGNACION (LISTA)]],TablaOAVM[],7,FALSE)</f>
        <v>81/EI622</v>
      </c>
    </row>
    <row r="51" spans="1:10" ht="82.8" x14ac:dyDescent="0.3">
      <c r="A51" s="6" t="s">
        <v>329</v>
      </c>
      <c r="B51" s="23" t="str">
        <f>VLOOKUP(Actividades[[#This Row],[Nº ASIGNACION (LISTA)]],TablaOAVM[],2,FALSE)</f>
        <v>INGENIERÍA DE GESTIÓN INDUSTRIAL, S.L.U. (INGEIN)</v>
      </c>
      <c r="C51" s="7" t="s">
        <v>346</v>
      </c>
      <c r="D51" s="19" t="s">
        <v>308</v>
      </c>
      <c r="E51" s="19" t="s">
        <v>290</v>
      </c>
      <c r="F51" s="23" t="str">
        <f>VLOOKUP(Actividades[[#This Row],[Nº ASIGNACION (LISTA)]],TablaOAVM[],3,FALSE)</f>
        <v>Avda. de las Regiones, 5 
13600 Alcázar de San Juan</v>
      </c>
      <c r="G51" s="24" t="str">
        <f>VLOOKUP(Actividades[[#This Row],[Nº ASIGNACION (LISTA)]],TablaOAVM[],4,FALSE)</f>
        <v>Ciudad Real</v>
      </c>
      <c r="H51" s="22">
        <f>VLOOKUP(Actividades[[#This Row],[Nº ASIGNACION (LISTA)]],TablaOAVM[],5,FALSE)</f>
        <v>44467</v>
      </c>
      <c r="I51" s="24" t="str">
        <f>VLOOKUP(Actividades[[#This Row],[Nº ASIGNACION (LISTA)]],TablaOAVM[],6,FALSE)</f>
        <v>Junta de Castilla y León</v>
      </c>
      <c r="J51" s="24" t="str">
        <f>VLOOKUP(Actividades[[#This Row],[Nº ASIGNACION (LISTA)]],TablaOAVM[],7,FALSE)</f>
        <v>81/EI622</v>
      </c>
    </row>
    <row r="52" spans="1:10" ht="82.8" x14ac:dyDescent="0.3">
      <c r="A52" s="6" t="s">
        <v>329</v>
      </c>
      <c r="B52" s="23" t="str">
        <f>VLOOKUP(Actividades[[#This Row],[Nº ASIGNACION (LISTA)]],TablaOAVM[],2,FALSE)</f>
        <v>INGENIERÍA DE GESTIÓN INDUSTRIAL, S.L.U. (INGEIN)</v>
      </c>
      <c r="C52" s="7" t="s">
        <v>357</v>
      </c>
      <c r="D52" s="19" t="s">
        <v>309</v>
      </c>
      <c r="E52" s="19" t="s">
        <v>291</v>
      </c>
      <c r="F52" s="23" t="str">
        <f>VLOOKUP(Actividades[[#This Row],[Nº ASIGNACION (LISTA)]],TablaOAVM[],3,FALSE)</f>
        <v>Avda. de las Regiones, 5 
13600 Alcázar de San Juan</v>
      </c>
      <c r="G52" s="24" t="str">
        <f>VLOOKUP(Actividades[[#This Row],[Nº ASIGNACION (LISTA)]],TablaOAVM[],4,FALSE)</f>
        <v>Ciudad Real</v>
      </c>
      <c r="H52" s="22">
        <f>VLOOKUP(Actividades[[#This Row],[Nº ASIGNACION (LISTA)]],TablaOAVM[],5,FALSE)</f>
        <v>44467</v>
      </c>
      <c r="I52" s="24" t="str">
        <f>VLOOKUP(Actividades[[#This Row],[Nº ASIGNACION (LISTA)]],TablaOAVM[],6,FALSE)</f>
        <v>Junta de Castilla y León</v>
      </c>
      <c r="J52" s="24" t="str">
        <f>VLOOKUP(Actividades[[#This Row],[Nº ASIGNACION (LISTA)]],TablaOAVM[],7,FALSE)</f>
        <v>81/EI622</v>
      </c>
    </row>
    <row r="53" spans="1:10" ht="82.8" x14ac:dyDescent="0.3">
      <c r="A53" s="6" t="s">
        <v>329</v>
      </c>
      <c r="B53" s="18" t="str">
        <f>VLOOKUP(Actividades[[#This Row],[Nº ASIGNACION (LISTA)]],TablaOAVM[],2,FALSE)</f>
        <v>INGENIERÍA DE GESTIÓN INDUSTRIAL, S.L.U. (INGEIN)</v>
      </c>
      <c r="C53" s="7" t="s">
        <v>356</v>
      </c>
      <c r="D53" s="19" t="s">
        <v>130</v>
      </c>
      <c r="E53" s="19" t="s">
        <v>290</v>
      </c>
      <c r="F53" s="18" t="str">
        <f>VLOOKUP(Actividades[[#This Row],[Nº ASIGNACION (LISTA)]],TablaOAVM[],3,FALSE)</f>
        <v>Avda. de las Regiones, 5 
13600 Alcázar de San Juan</v>
      </c>
      <c r="G53" s="21" t="str">
        <f>VLOOKUP(Actividades[[#This Row],[Nº ASIGNACION (LISTA)]],TablaOAVM[],4,FALSE)</f>
        <v>Ciudad Real</v>
      </c>
      <c r="H53" s="22">
        <f>VLOOKUP(Actividades[[#This Row],[Nº ASIGNACION (LISTA)]],TablaOAVM[],5,FALSE)</f>
        <v>44467</v>
      </c>
      <c r="I53" s="21" t="str">
        <f>VLOOKUP(Actividades[[#This Row],[Nº ASIGNACION (LISTA)]],TablaOAVM[],6,FALSE)</f>
        <v>Junta de Castilla y León</v>
      </c>
      <c r="J53" s="21" t="str">
        <f>VLOOKUP(Actividades[[#This Row],[Nº ASIGNACION (LISTA)]],TablaOAVM[],7,FALSE)</f>
        <v>81/EI622</v>
      </c>
    </row>
    <row r="54" spans="1:10" ht="82.8" x14ac:dyDescent="0.3">
      <c r="A54" s="6" t="s">
        <v>329</v>
      </c>
      <c r="B54" s="18" t="str">
        <f>VLOOKUP(Actividades[[#This Row],[Nº ASIGNACION (LISTA)]],TablaOAVM[],2,FALSE)</f>
        <v>INGENIERÍA DE GESTIÓN INDUSTRIAL, S.L.U. (INGEIN)</v>
      </c>
      <c r="C54" s="7" t="s">
        <v>360</v>
      </c>
      <c r="D54" s="19" t="s">
        <v>287</v>
      </c>
      <c r="E54" s="19" t="s">
        <v>291</v>
      </c>
      <c r="F54" s="18" t="str">
        <f>VLOOKUP(Actividades[[#This Row],[Nº ASIGNACION (LISTA)]],TablaOAVM[],3,FALSE)</f>
        <v>Avda. de las Regiones, 5 
13600 Alcázar de San Juan</v>
      </c>
      <c r="G54" s="21" t="str">
        <f>VLOOKUP(Actividades[[#This Row],[Nº ASIGNACION (LISTA)]],TablaOAVM[],4,FALSE)</f>
        <v>Ciudad Real</v>
      </c>
      <c r="H54" s="22">
        <f>VLOOKUP(Actividades[[#This Row],[Nº ASIGNACION (LISTA)]],TablaOAVM[],5,FALSE)</f>
        <v>44467</v>
      </c>
      <c r="I54" s="21" t="str">
        <f>VLOOKUP(Actividades[[#This Row],[Nº ASIGNACION (LISTA)]],TablaOAVM[],6,FALSE)</f>
        <v>Junta de Castilla y León</v>
      </c>
      <c r="J54" s="21" t="str">
        <f>VLOOKUP(Actividades[[#This Row],[Nº ASIGNACION (LISTA)]],TablaOAVM[],7,FALSE)</f>
        <v>81/EI622</v>
      </c>
    </row>
    <row r="55" spans="1:10" ht="82.8" x14ac:dyDescent="0.3">
      <c r="A55" s="6" t="s">
        <v>329</v>
      </c>
      <c r="B55" s="18" t="str">
        <f>VLOOKUP(Actividades[[#This Row],[Nº ASIGNACION (LISTA)]],TablaOAVM[],2,FALSE)</f>
        <v>INGENIERÍA DE GESTIÓN INDUSTRIAL, S.L.U. (INGEIN)</v>
      </c>
      <c r="C55" s="7" t="s">
        <v>362</v>
      </c>
      <c r="D55" s="19" t="s">
        <v>288</v>
      </c>
      <c r="E55" s="19" t="s">
        <v>292</v>
      </c>
      <c r="F55" s="18" t="str">
        <f>VLOOKUP(Actividades[[#This Row],[Nº ASIGNACION (LISTA)]],TablaOAVM[],3,FALSE)</f>
        <v>Avda. de las Regiones, 5 
13600 Alcázar de San Juan</v>
      </c>
      <c r="G55" s="21" t="str">
        <f>VLOOKUP(Actividades[[#This Row],[Nº ASIGNACION (LISTA)]],TablaOAVM[],4,FALSE)</f>
        <v>Ciudad Real</v>
      </c>
      <c r="H55" s="22">
        <f>VLOOKUP(Actividades[[#This Row],[Nº ASIGNACION (LISTA)]],TablaOAVM[],5,FALSE)</f>
        <v>44467</v>
      </c>
      <c r="I55" s="21" t="str">
        <f>VLOOKUP(Actividades[[#This Row],[Nº ASIGNACION (LISTA)]],TablaOAVM[],6,FALSE)</f>
        <v>Junta de Castilla y León</v>
      </c>
      <c r="J55" s="21" t="str">
        <f>VLOOKUP(Actividades[[#This Row],[Nº ASIGNACION (LISTA)]],TablaOAVM[],7,FALSE)</f>
        <v>81/EI622</v>
      </c>
    </row>
    <row r="56" spans="1:10" ht="82.8" x14ac:dyDescent="0.3">
      <c r="A56" s="6" t="s">
        <v>329</v>
      </c>
      <c r="B56" s="23" t="str">
        <f>VLOOKUP(Actividades[[#This Row],[Nº ASIGNACION (LISTA)]],TablaOAVM[],2,FALSE)</f>
        <v>INGENIERÍA DE GESTIÓN INDUSTRIAL, S.L.U. (INGEIN)</v>
      </c>
      <c r="C56" s="7" t="s">
        <v>361</v>
      </c>
      <c r="D56" s="19" t="s">
        <v>311</v>
      </c>
      <c r="E56" s="19" t="s">
        <v>293</v>
      </c>
      <c r="F56" s="23" t="str">
        <f>VLOOKUP(Actividades[[#This Row],[Nº ASIGNACION (LISTA)]],TablaOAVM[],3,FALSE)</f>
        <v>Avda. de las Regiones, 5 
13600 Alcázar de San Juan</v>
      </c>
      <c r="G56" s="24" t="str">
        <f>VLOOKUP(Actividades[[#This Row],[Nº ASIGNACION (LISTA)]],TablaOAVM[],4,FALSE)</f>
        <v>Ciudad Real</v>
      </c>
      <c r="H56" s="22">
        <f>VLOOKUP(Actividades[[#This Row],[Nº ASIGNACION (LISTA)]],TablaOAVM[],5,FALSE)</f>
        <v>44467</v>
      </c>
      <c r="I56" s="24" t="str">
        <f>VLOOKUP(Actividades[[#This Row],[Nº ASIGNACION (LISTA)]],TablaOAVM[],6,FALSE)</f>
        <v>Junta de Castilla y León</v>
      </c>
      <c r="J56" s="24" t="str">
        <f>VLOOKUP(Actividades[[#This Row],[Nº ASIGNACION (LISTA)]],TablaOAVM[],7,FALSE)</f>
        <v>81/EI622</v>
      </c>
    </row>
    <row r="57" spans="1:10" ht="69" x14ac:dyDescent="0.3">
      <c r="A57" s="6" t="s">
        <v>330</v>
      </c>
      <c r="B57" s="23" t="str">
        <f>VLOOKUP(Actividades[[#This Row],[Nº ASIGNACION (LISTA)]],TablaOAVM[],2,FALSE)</f>
        <v>LABORATORIOS BUTEC, S.L.</v>
      </c>
      <c r="C57" s="7" t="s">
        <v>357</v>
      </c>
      <c r="D57" s="19" t="s">
        <v>309</v>
      </c>
      <c r="E57" s="19" t="s">
        <v>211</v>
      </c>
      <c r="F57" s="23" t="str">
        <f>VLOOKUP(Actividades[[#This Row],[Nº ASIGNACION (LISTA)]],TablaOAVM[],3,FALSE)</f>
        <v>C/Condado de Treviño, 65B, Pol. Ind. Villalonquéjar 
09001 Burgos</v>
      </c>
      <c r="G57" s="24" t="str">
        <f>VLOOKUP(Actividades[[#This Row],[Nº ASIGNACION (LISTA)]],TablaOAVM[],4,FALSE)</f>
        <v>Burgos</v>
      </c>
      <c r="H57" s="22">
        <f>VLOOKUP(Actividades[[#This Row],[Nº ASIGNACION (LISTA)]],TablaOAVM[],5,FALSE)</f>
        <v>42674</v>
      </c>
      <c r="I57" s="24" t="str">
        <f>VLOOKUP(Actividades[[#This Row],[Nº ASIGNACION (LISTA)]],TablaOAVM[],6,FALSE)</f>
        <v>Junta de Castilla y León</v>
      </c>
      <c r="J57" s="24" t="str">
        <f>VLOOKUP(Actividades[[#This Row],[Nº ASIGNACION (LISTA)]],TablaOAVM[],7,FALSE)</f>
        <v>429/EI626</v>
      </c>
    </row>
    <row r="58" spans="1:10" ht="43.2" x14ac:dyDescent="0.3">
      <c r="A58" s="6" t="s">
        <v>330</v>
      </c>
      <c r="B58" s="23" t="str">
        <f>VLOOKUP(Actividades[[#This Row],[Nº ASIGNACION (LISTA)]],TablaOAVM[],2,FALSE)</f>
        <v>LABORATORIOS BUTEC, S.L.</v>
      </c>
      <c r="C58" s="7" t="s">
        <v>346</v>
      </c>
      <c r="D58" s="19" t="s">
        <v>308</v>
      </c>
      <c r="E58" s="19" t="s">
        <v>211</v>
      </c>
      <c r="F58" s="23" t="str">
        <f>VLOOKUP(Actividades[[#This Row],[Nº ASIGNACION (LISTA)]],TablaOAVM[],3,FALSE)</f>
        <v>C/Condado de Treviño, 65B, Pol. Ind. Villalonquéjar 
09001 Burgos</v>
      </c>
      <c r="G58" s="24" t="str">
        <f>VLOOKUP(Actividades[[#This Row],[Nº ASIGNACION (LISTA)]],TablaOAVM[],4,FALSE)</f>
        <v>Burgos</v>
      </c>
      <c r="H58" s="22">
        <f>VLOOKUP(Actividades[[#This Row],[Nº ASIGNACION (LISTA)]],TablaOAVM[],5,FALSE)</f>
        <v>42674</v>
      </c>
      <c r="I58" s="24" t="str">
        <f>VLOOKUP(Actividades[[#This Row],[Nº ASIGNACION (LISTA)]],TablaOAVM[],6,FALSE)</f>
        <v>Junta de Castilla y León</v>
      </c>
      <c r="J58" s="24" t="str">
        <f>VLOOKUP(Actividades[[#This Row],[Nº ASIGNACION (LISTA)]],TablaOAVM[],7,FALSE)</f>
        <v>429/EI626</v>
      </c>
    </row>
    <row r="59" spans="1:10" ht="43.2" x14ac:dyDescent="0.3">
      <c r="A59" s="6" t="s">
        <v>27</v>
      </c>
      <c r="B59" s="18" t="str">
        <f>VLOOKUP(Actividades[[#This Row],[Nº ASIGNACION (LISTA)]],TablaOAVM[],2,FALSE)</f>
        <v xml:space="preserve">LABORATORIO CALIBRACIÓN INSITU BURGOS, S.L. </v>
      </c>
      <c r="C59" s="7" t="s">
        <v>346</v>
      </c>
      <c r="D59" s="19" t="s">
        <v>308</v>
      </c>
      <c r="E59" s="19" t="s">
        <v>196</v>
      </c>
      <c r="F59" s="18" t="str">
        <f>VLOOKUP(Actividades[[#This Row],[Nº ASIGNACION (LISTA)]],TablaOAVM[],3,FALSE)</f>
        <v>C/Merindad de Valdeporres, 11, Pol. Ind. Villalonquéjar
09001 Burgos</v>
      </c>
      <c r="G59" s="21" t="str">
        <f>VLOOKUP(Actividades[[#This Row],[Nº ASIGNACION (LISTA)]],TablaOAVM[],4,FALSE)</f>
        <v>Burgos</v>
      </c>
      <c r="H59" s="22">
        <f>VLOOKUP(Actividades[[#This Row],[Nº ASIGNACION (LISTA)]],TablaOAVM[],5,FALSE)</f>
        <v>42664</v>
      </c>
      <c r="I59" s="21" t="str">
        <f>VLOOKUP(Actividades[[#This Row],[Nº ASIGNACION (LISTA)]],TablaOAVM[],6,FALSE)</f>
        <v>Junta de Castilla y León</v>
      </c>
      <c r="J59" s="21" t="str">
        <f>VLOOKUP(Actividades[[#This Row],[Nº ASIGNACION (LISTA)]],TablaOAVM[],7,FALSE)</f>
        <v>421/EI645</v>
      </c>
    </row>
    <row r="60" spans="1:10" ht="43.2" x14ac:dyDescent="0.3">
      <c r="A60" s="6" t="s">
        <v>27</v>
      </c>
      <c r="B60" s="18" t="str">
        <f>VLOOKUP(Actividades[[#This Row],[Nº ASIGNACION (LISTA)]],TablaOAVM[],2,FALSE)</f>
        <v xml:space="preserve">LABORATORIO CALIBRACIÓN INSITU BURGOS, S.L. </v>
      </c>
      <c r="C60" s="7" t="s">
        <v>356</v>
      </c>
      <c r="D60" s="19" t="s">
        <v>131</v>
      </c>
      <c r="E60" s="19" t="s">
        <v>196</v>
      </c>
      <c r="F60" s="18" t="str">
        <f>VLOOKUP(Actividades[[#This Row],[Nº ASIGNACION (LISTA)]],TablaOAVM[],3,FALSE)</f>
        <v>C/Merindad de Valdeporres, 11, Pol. Ind. Villalonquéjar
09001 Burgos</v>
      </c>
      <c r="G60" s="21" t="str">
        <f>VLOOKUP(Actividades[[#This Row],[Nº ASIGNACION (LISTA)]],TablaOAVM[],4,FALSE)</f>
        <v>Burgos</v>
      </c>
      <c r="H60" s="22">
        <f>VLOOKUP(Actividades[[#This Row],[Nº ASIGNACION (LISTA)]],TablaOAVM[],5,FALSE)</f>
        <v>42664</v>
      </c>
      <c r="I60" s="21" t="str">
        <f>VLOOKUP(Actividades[[#This Row],[Nº ASIGNACION (LISTA)]],TablaOAVM[],6,FALSE)</f>
        <v>Junta de Castilla y León</v>
      </c>
      <c r="J60" s="21" t="str">
        <f>VLOOKUP(Actividades[[#This Row],[Nº ASIGNACION (LISTA)]],TablaOAVM[],7,FALSE)</f>
        <v>421/EI645</v>
      </c>
    </row>
    <row r="61" spans="1:10" ht="69" x14ac:dyDescent="0.3">
      <c r="A61" s="6" t="s">
        <v>27</v>
      </c>
      <c r="B61" s="23" t="str">
        <f>VLOOKUP(Actividades[[#This Row],[Nº ASIGNACION (LISTA)]],TablaOAVM[],2,FALSE)</f>
        <v xml:space="preserve">LABORATORIO CALIBRACIÓN INSITU BURGOS, S.L. </v>
      </c>
      <c r="C61" s="20" t="s">
        <v>357</v>
      </c>
      <c r="D61" s="19" t="s">
        <v>309</v>
      </c>
      <c r="E61" s="19" t="s">
        <v>196</v>
      </c>
      <c r="F61" s="23" t="str">
        <f>VLOOKUP(Actividades[[#This Row],[Nº ASIGNACION (LISTA)]],TablaOAVM[],3,FALSE)</f>
        <v>C/Merindad de Valdeporres, 11, Pol. Ind. Villalonquéjar
09001 Burgos</v>
      </c>
      <c r="G61" s="24" t="str">
        <f>VLOOKUP(Actividades[[#This Row],[Nº ASIGNACION (LISTA)]],TablaOAVM[],4,FALSE)</f>
        <v>Burgos</v>
      </c>
      <c r="H61" s="22">
        <f>VLOOKUP(Actividades[[#This Row],[Nº ASIGNACION (LISTA)]],TablaOAVM[],5,FALSE)</f>
        <v>42664</v>
      </c>
      <c r="I61" s="24" t="str">
        <f>VLOOKUP(Actividades[[#This Row],[Nº ASIGNACION (LISTA)]],TablaOAVM[],6,FALSE)</f>
        <v>Junta de Castilla y León</v>
      </c>
      <c r="J61" s="24" t="str">
        <f>VLOOKUP(Actividades[[#This Row],[Nº ASIGNACION (LISTA)]],TablaOAVM[],7,FALSE)</f>
        <v>421/EI645</v>
      </c>
    </row>
    <row r="62" spans="1:10" ht="57.6" x14ac:dyDescent="0.3">
      <c r="A62" s="6" t="s">
        <v>367</v>
      </c>
      <c r="B62" s="18" t="str">
        <f>VLOOKUP(Actividades[[#This Row],[Nº ASIGNACION (LISTA)]],TablaOAVM[],2,FALSE)</f>
        <v>LABORATORIOS SAT 2009, S.L.</v>
      </c>
      <c r="C62" s="7" t="s">
        <v>352</v>
      </c>
      <c r="D62" s="19" t="s">
        <v>372</v>
      </c>
      <c r="E62" s="19" t="s">
        <v>373</v>
      </c>
      <c r="F62" s="18" t="str">
        <f>VLOOKUP(Actividades[[#This Row],[Nº ASIGNACION (LISTA)]],TablaOAVM[],3,FALSE)</f>
        <v xml:space="preserve"> Pol. Ind. Vicolozano, C/ Murcia, 9. Naves A y B
05194 Ávila</v>
      </c>
      <c r="G62" s="21" t="str">
        <f>VLOOKUP(Actividades[[#This Row],[Nº ASIGNACION (LISTA)]],TablaOAVM[],4,FALSE)</f>
        <v>Ávila</v>
      </c>
      <c r="H62" s="22">
        <f>VLOOKUP(Actividades[[#This Row],[Nº ASIGNACION (LISTA)]],TablaOAVM[],5,FALSE)</f>
        <v>44490</v>
      </c>
      <c r="I62" s="21" t="str">
        <f>VLOOKUP(Actividades[[#This Row],[Nº ASIGNACION (LISTA)]],TablaOAVM[],6,FALSE)</f>
        <v>Junta de Castilla y León</v>
      </c>
      <c r="J62" s="21" t="str">
        <f>VLOOKUP(Actividades[[#This Row],[Nº ASIGNACION (LISTA)]],TablaOAVM[],7,FALSE)</f>
        <v>539/EI844</v>
      </c>
    </row>
  </sheetData>
  <mergeCells count="1">
    <mergeCell ref="B2:E2"/>
  </mergeCells>
  <phoneticPr fontId="16" type="noConversion"/>
  <dataValidations count="2">
    <dataValidation type="list" allowBlank="1" showInputMessage="1" showErrorMessage="1" sqref="C5:C62" xr:uid="{159FF761-1F3C-4631-B929-C235D83E0F27}">
      <formula1>ListaActividades</formula1>
    </dataValidation>
    <dataValidation type="list" allowBlank="1" showInputMessage="1" showErrorMessage="1" sqref="A5:A62" xr:uid="{A42A1E56-B5A8-487E-B06F-0F53E41ED613}">
      <formula1>ListaOAVM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E538A-1BD1-4A25-8C95-ED894562F123}">
  <sheetPr>
    <tabColor rgb="FFFDFAD7"/>
  </sheetPr>
  <dimension ref="A1:G143"/>
  <sheetViews>
    <sheetView workbookViewId="0">
      <pane ySplit="4" topLeftCell="A49" activePane="bottomLeft" state="frozen"/>
      <selection activeCell="D6" sqref="D6:D7"/>
      <selection pane="bottomLeft" activeCell="D6" sqref="D6:D7"/>
    </sheetView>
  </sheetViews>
  <sheetFormatPr baseColWidth="10" defaultColWidth="11.33203125" defaultRowHeight="14.4" x14ac:dyDescent="0.3"/>
  <cols>
    <col min="1" max="1" width="17.6640625" style="1" customWidth="1"/>
    <col min="2" max="2" width="59.77734375" style="1" bestFit="1" customWidth="1"/>
    <col min="3" max="3" width="62.21875" style="3" bestFit="1" customWidth="1"/>
    <col min="4" max="4" width="17.44140625" style="3" customWidth="1"/>
    <col min="5" max="5" width="22" style="1" customWidth="1"/>
    <col min="6" max="6" width="24.77734375" style="1" customWidth="1"/>
    <col min="7" max="7" width="18.77734375" style="3" customWidth="1"/>
    <col min="8" max="8" width="18.77734375" style="2" customWidth="1"/>
    <col min="9" max="16384" width="11.33203125" style="2"/>
  </cols>
  <sheetData>
    <row r="1" spans="1:7" ht="15" thickBot="1" x14ac:dyDescent="0.35"/>
    <row r="2" spans="1:7" ht="26.4" thickBot="1" x14ac:dyDescent="0.35">
      <c r="A2" s="69" t="s">
        <v>138</v>
      </c>
      <c r="B2" s="70"/>
      <c r="C2" s="70"/>
      <c r="D2" s="70"/>
      <c r="E2" s="70"/>
      <c r="F2" s="70"/>
      <c r="G2" s="71"/>
    </row>
    <row r="4" spans="1:7" s="4" customFormat="1" ht="31.2" customHeight="1" x14ac:dyDescent="0.3">
      <c r="A4" s="41" t="s">
        <v>250</v>
      </c>
      <c r="B4" s="41" t="s">
        <v>249</v>
      </c>
      <c r="C4" s="41" t="s">
        <v>247</v>
      </c>
      <c r="D4" s="41" t="s">
        <v>24</v>
      </c>
      <c r="E4" s="41" t="s">
        <v>248</v>
      </c>
      <c r="F4" s="41" t="s">
        <v>4</v>
      </c>
      <c r="G4" s="38" t="s">
        <v>25</v>
      </c>
    </row>
    <row r="5" spans="1:7" s="4" customFormat="1" ht="28.8" x14ac:dyDescent="0.3">
      <c r="A5" s="5" t="s">
        <v>198</v>
      </c>
      <c r="B5" s="6" t="s">
        <v>243</v>
      </c>
      <c r="C5" s="7" t="s">
        <v>202</v>
      </c>
      <c r="D5" s="8" t="s">
        <v>203</v>
      </c>
      <c r="E5" s="9">
        <v>40018</v>
      </c>
      <c r="F5" s="5"/>
      <c r="G5" s="10" t="s">
        <v>199</v>
      </c>
    </row>
    <row r="6" spans="1:7" s="4" customFormat="1" x14ac:dyDescent="0.3">
      <c r="A6" s="5" t="s">
        <v>79</v>
      </c>
      <c r="B6" s="6" t="s">
        <v>242</v>
      </c>
      <c r="C6" s="7" t="s">
        <v>280</v>
      </c>
      <c r="D6" s="8" t="s">
        <v>80</v>
      </c>
      <c r="E6" s="9">
        <v>42747</v>
      </c>
      <c r="F6" s="5" t="s">
        <v>81</v>
      </c>
      <c r="G6" s="10" t="s">
        <v>176</v>
      </c>
    </row>
    <row r="7" spans="1:7" s="4" customFormat="1" ht="28.8" x14ac:dyDescent="0.3">
      <c r="A7" s="5" t="s">
        <v>98</v>
      </c>
      <c r="B7" s="6" t="s">
        <v>241</v>
      </c>
      <c r="C7" s="7" t="s">
        <v>279</v>
      </c>
      <c r="D7" s="8" t="s">
        <v>99</v>
      </c>
      <c r="E7" s="9">
        <v>44446</v>
      </c>
      <c r="F7" s="5" t="s">
        <v>81</v>
      </c>
      <c r="G7" s="10" t="s">
        <v>177</v>
      </c>
    </row>
    <row r="8" spans="1:7" s="4" customFormat="1" x14ac:dyDescent="0.3">
      <c r="A8" s="5" t="s">
        <v>90</v>
      </c>
      <c r="B8" s="6" t="s">
        <v>91</v>
      </c>
      <c r="C8" s="7" t="s">
        <v>92</v>
      </c>
      <c r="D8" s="8" t="s">
        <v>93</v>
      </c>
      <c r="E8" s="9">
        <v>44369</v>
      </c>
      <c r="F8" s="5" t="s">
        <v>94</v>
      </c>
      <c r="G8" s="10" t="s">
        <v>168</v>
      </c>
    </row>
    <row r="9" spans="1:7" s="4" customFormat="1" ht="28.8" x14ac:dyDescent="0.3">
      <c r="A9" s="44" t="s">
        <v>34</v>
      </c>
      <c r="B9" s="45" t="s">
        <v>35</v>
      </c>
      <c r="C9" s="7" t="s">
        <v>278</v>
      </c>
      <c r="D9" s="8" t="s">
        <v>36</v>
      </c>
      <c r="E9" s="9">
        <v>45548</v>
      </c>
      <c r="F9" s="5" t="s">
        <v>37</v>
      </c>
      <c r="G9" s="10" t="s">
        <v>139</v>
      </c>
    </row>
    <row r="10" spans="1:7" s="4" customFormat="1" ht="43.2" x14ac:dyDescent="0.3">
      <c r="A10" s="44" t="s">
        <v>38</v>
      </c>
      <c r="B10" s="45" t="s">
        <v>240</v>
      </c>
      <c r="C10" s="7" t="s">
        <v>277</v>
      </c>
      <c r="D10" s="8" t="s">
        <v>39</v>
      </c>
      <c r="E10" s="9">
        <v>45463</v>
      </c>
      <c r="F10" s="5" t="s">
        <v>40</v>
      </c>
      <c r="G10" s="10" t="s">
        <v>312</v>
      </c>
    </row>
    <row r="11" spans="1:7" s="4" customFormat="1" ht="28.8" x14ac:dyDescent="0.3">
      <c r="A11" s="5" t="s">
        <v>41</v>
      </c>
      <c r="B11" s="6" t="s">
        <v>239</v>
      </c>
      <c r="C11" s="7" t="s">
        <v>276</v>
      </c>
      <c r="D11" s="8" t="s">
        <v>42</v>
      </c>
      <c r="E11" s="9">
        <v>42717</v>
      </c>
      <c r="F11" s="5" t="s">
        <v>37</v>
      </c>
      <c r="G11" s="10" t="s">
        <v>140</v>
      </c>
    </row>
    <row r="12" spans="1:7" s="4" customFormat="1" ht="28.8" x14ac:dyDescent="0.3">
      <c r="A12" s="5" t="s">
        <v>89</v>
      </c>
      <c r="B12" s="6" t="s">
        <v>238</v>
      </c>
      <c r="C12" s="7" t="s">
        <v>286</v>
      </c>
      <c r="D12" s="8" t="s">
        <v>39</v>
      </c>
      <c r="E12" s="9">
        <v>45133</v>
      </c>
      <c r="F12" s="5" t="s">
        <v>37</v>
      </c>
      <c r="G12" s="10" t="s">
        <v>178</v>
      </c>
    </row>
    <row r="13" spans="1:7" s="4" customFormat="1" ht="28.8" x14ac:dyDescent="0.3">
      <c r="A13" s="44" t="s">
        <v>62</v>
      </c>
      <c r="B13" s="45" t="s">
        <v>237</v>
      </c>
      <c r="C13" s="7" t="s">
        <v>274</v>
      </c>
      <c r="D13" s="8" t="s">
        <v>63</v>
      </c>
      <c r="E13" s="9">
        <v>42831</v>
      </c>
      <c r="F13" s="5" t="s">
        <v>37</v>
      </c>
      <c r="G13" s="10" t="s">
        <v>141</v>
      </c>
    </row>
    <row r="14" spans="1:7" s="4" customFormat="1" ht="28.8" x14ac:dyDescent="0.3">
      <c r="A14" s="44" t="s">
        <v>101</v>
      </c>
      <c r="B14" s="45" t="s">
        <v>236</v>
      </c>
      <c r="C14" s="7" t="s">
        <v>122</v>
      </c>
      <c r="D14" s="8" t="s">
        <v>63</v>
      </c>
      <c r="E14" s="9">
        <v>44848</v>
      </c>
      <c r="F14" s="5" t="s">
        <v>37</v>
      </c>
      <c r="G14" s="10" t="s">
        <v>173</v>
      </c>
    </row>
    <row r="15" spans="1:7" s="4" customFormat="1" x14ac:dyDescent="0.3">
      <c r="A15" s="44" t="s">
        <v>82</v>
      </c>
      <c r="B15" s="45" t="s">
        <v>235</v>
      </c>
      <c r="C15" s="7" t="s">
        <v>83</v>
      </c>
      <c r="D15" s="8" t="s">
        <v>84</v>
      </c>
      <c r="E15" s="9">
        <v>43122</v>
      </c>
      <c r="F15" s="5" t="s">
        <v>85</v>
      </c>
      <c r="G15" s="11" t="s">
        <v>179</v>
      </c>
    </row>
    <row r="16" spans="1:7" s="4" customFormat="1" ht="28.8" x14ac:dyDescent="0.3">
      <c r="A16" s="44" t="s">
        <v>75</v>
      </c>
      <c r="B16" s="45" t="s">
        <v>234</v>
      </c>
      <c r="C16" s="7" t="s">
        <v>275</v>
      </c>
      <c r="D16" s="8" t="s">
        <v>76</v>
      </c>
      <c r="E16" s="9">
        <v>42899</v>
      </c>
      <c r="F16" s="5" t="s">
        <v>296</v>
      </c>
      <c r="G16" s="10" t="s">
        <v>142</v>
      </c>
    </row>
    <row r="17" spans="1:7" s="4" customFormat="1" ht="28.8" x14ac:dyDescent="0.3">
      <c r="A17" s="44" t="s">
        <v>333</v>
      </c>
      <c r="B17" s="45" t="s">
        <v>336</v>
      </c>
      <c r="C17" s="20" t="s">
        <v>334</v>
      </c>
      <c r="D17" s="8" t="s">
        <v>76</v>
      </c>
      <c r="E17" s="9">
        <v>43084</v>
      </c>
      <c r="F17" s="5" t="s">
        <v>296</v>
      </c>
      <c r="G17" s="10" t="s">
        <v>335</v>
      </c>
    </row>
    <row r="18" spans="1:7" s="4" customFormat="1" ht="28.8" x14ac:dyDescent="0.3">
      <c r="A18" s="44" t="s">
        <v>116</v>
      </c>
      <c r="B18" s="45" t="s">
        <v>233</v>
      </c>
      <c r="C18" s="7" t="s">
        <v>285</v>
      </c>
      <c r="D18" s="8" t="s">
        <v>117</v>
      </c>
      <c r="E18" s="9">
        <v>43514</v>
      </c>
      <c r="F18" s="5" t="s">
        <v>118</v>
      </c>
      <c r="G18" s="10" t="s">
        <v>137</v>
      </c>
    </row>
    <row r="19" spans="1:7" s="4" customFormat="1" ht="43.2" x14ac:dyDescent="0.3">
      <c r="A19" s="44" t="s">
        <v>43</v>
      </c>
      <c r="B19" s="45" t="s">
        <v>232</v>
      </c>
      <c r="C19" s="7" t="s">
        <v>152</v>
      </c>
      <c r="D19" s="8" t="s">
        <v>44</v>
      </c>
      <c r="E19" s="12" t="s">
        <v>153</v>
      </c>
      <c r="F19" s="5" t="s">
        <v>45</v>
      </c>
      <c r="G19" s="10" t="s">
        <v>143</v>
      </c>
    </row>
    <row r="20" spans="1:7" s="4" customFormat="1" ht="28.8" x14ac:dyDescent="0.3">
      <c r="A20" s="44" t="s">
        <v>58</v>
      </c>
      <c r="B20" s="45" t="s">
        <v>231</v>
      </c>
      <c r="C20" s="7" t="s">
        <v>273</v>
      </c>
      <c r="D20" s="8" t="s">
        <v>164</v>
      </c>
      <c r="E20" s="9">
        <v>42808</v>
      </c>
      <c r="F20" s="5" t="s">
        <v>57</v>
      </c>
      <c r="G20" s="10" t="s">
        <v>165</v>
      </c>
    </row>
    <row r="21" spans="1:7" s="4" customFormat="1" ht="43.2" x14ac:dyDescent="0.3">
      <c r="A21" s="44" t="s">
        <v>332</v>
      </c>
      <c r="B21" s="45" t="s">
        <v>271</v>
      </c>
      <c r="C21" s="7" t="s">
        <v>272</v>
      </c>
      <c r="D21" s="8" t="s">
        <v>270</v>
      </c>
      <c r="E21" s="9">
        <v>44571</v>
      </c>
      <c r="F21" s="5" t="s">
        <v>57</v>
      </c>
      <c r="G21" s="10" t="s">
        <v>156</v>
      </c>
    </row>
    <row r="22" spans="1:7" s="4" customFormat="1" ht="30.75" customHeight="1" x14ac:dyDescent="0.3">
      <c r="A22" s="44" t="s">
        <v>56</v>
      </c>
      <c r="B22" s="45" t="s">
        <v>230</v>
      </c>
      <c r="C22" s="7" t="s">
        <v>301</v>
      </c>
      <c r="D22" s="8" t="s">
        <v>63</v>
      </c>
      <c r="E22" s="9">
        <v>41654</v>
      </c>
      <c r="F22" s="5" t="s">
        <v>37</v>
      </c>
      <c r="G22" s="10" t="s">
        <v>300</v>
      </c>
    </row>
    <row r="23" spans="1:7" s="4" customFormat="1" x14ac:dyDescent="0.3">
      <c r="A23" s="44" t="s">
        <v>68</v>
      </c>
      <c r="B23" s="45" t="s">
        <v>244</v>
      </c>
      <c r="C23" s="7" t="s">
        <v>269</v>
      </c>
      <c r="D23" s="8" t="s">
        <v>69</v>
      </c>
      <c r="E23" s="9">
        <v>42901</v>
      </c>
      <c r="F23" s="5" t="s">
        <v>70</v>
      </c>
      <c r="G23" s="10" t="s">
        <v>144</v>
      </c>
    </row>
    <row r="24" spans="1:7" s="4" customFormat="1" ht="28.8" x14ac:dyDescent="0.3">
      <c r="A24" s="44" t="s">
        <v>74</v>
      </c>
      <c r="B24" s="45" t="s">
        <v>245</v>
      </c>
      <c r="C24" s="7" t="s">
        <v>158</v>
      </c>
      <c r="D24" s="8" t="s">
        <v>69</v>
      </c>
      <c r="E24" s="9">
        <v>42901</v>
      </c>
      <c r="F24" s="5" t="s">
        <v>70</v>
      </c>
      <c r="G24" s="10" t="s">
        <v>159</v>
      </c>
    </row>
    <row r="25" spans="1:7" s="4" customFormat="1" ht="28.8" x14ac:dyDescent="0.3">
      <c r="A25" s="44" t="s">
        <v>102</v>
      </c>
      <c r="B25" s="45" t="s">
        <v>229</v>
      </c>
      <c r="C25" s="7" t="s">
        <v>284</v>
      </c>
      <c r="D25" s="8" t="s">
        <v>69</v>
      </c>
      <c r="E25" s="9">
        <v>44944</v>
      </c>
      <c r="F25" s="5" t="s">
        <v>70</v>
      </c>
      <c r="G25" s="11" t="s">
        <v>180</v>
      </c>
    </row>
    <row r="26" spans="1:7" s="4" customFormat="1" ht="28.8" x14ac:dyDescent="0.3">
      <c r="A26" s="44" t="s">
        <v>104</v>
      </c>
      <c r="B26" s="45" t="s">
        <v>105</v>
      </c>
      <c r="C26" s="7" t="s">
        <v>123</v>
      </c>
      <c r="D26" s="8" t="s">
        <v>106</v>
      </c>
      <c r="E26" s="9">
        <v>44985</v>
      </c>
      <c r="F26" s="5" t="s">
        <v>70</v>
      </c>
      <c r="G26" s="11" t="s">
        <v>181</v>
      </c>
    </row>
    <row r="27" spans="1:7" s="4" customFormat="1" ht="28.8" x14ac:dyDescent="0.3">
      <c r="A27" s="44" t="s">
        <v>107</v>
      </c>
      <c r="B27" s="45" t="s">
        <v>108</v>
      </c>
      <c r="C27" s="7" t="s">
        <v>124</v>
      </c>
      <c r="D27" s="8" t="s">
        <v>109</v>
      </c>
      <c r="E27" s="9">
        <v>44993</v>
      </c>
      <c r="F27" s="5" t="s">
        <v>110</v>
      </c>
      <c r="G27" s="11" t="s">
        <v>182</v>
      </c>
    </row>
    <row r="28" spans="1:7" s="4" customFormat="1" x14ac:dyDescent="0.3">
      <c r="A28" s="44" t="s">
        <v>28</v>
      </c>
      <c r="B28" s="45" t="s">
        <v>228</v>
      </c>
      <c r="C28" s="7" t="s">
        <v>268</v>
      </c>
      <c r="D28" s="8" t="s">
        <v>29</v>
      </c>
      <c r="E28" s="9">
        <v>42604</v>
      </c>
      <c r="F28" s="5" t="s">
        <v>295</v>
      </c>
      <c r="G28" s="10" t="s">
        <v>145</v>
      </c>
    </row>
    <row r="29" spans="1:7" s="4" customFormat="1" x14ac:dyDescent="0.3">
      <c r="A29" s="44" t="s">
        <v>46</v>
      </c>
      <c r="B29" s="45" t="s">
        <v>227</v>
      </c>
      <c r="C29" s="7" t="s">
        <v>47</v>
      </c>
      <c r="D29" s="8" t="s">
        <v>48</v>
      </c>
      <c r="E29" s="9">
        <v>42709</v>
      </c>
      <c r="F29" s="5" t="s">
        <v>295</v>
      </c>
      <c r="G29" s="11" t="s">
        <v>183</v>
      </c>
    </row>
    <row r="30" spans="1:7" s="4" customFormat="1" x14ac:dyDescent="0.3">
      <c r="A30" s="44" t="s">
        <v>328</v>
      </c>
      <c r="B30" s="45" t="s">
        <v>67</v>
      </c>
      <c r="C30" s="7" t="s">
        <v>267</v>
      </c>
      <c r="D30" s="8" t="s">
        <v>29</v>
      </c>
      <c r="E30" s="9">
        <v>43301</v>
      </c>
      <c r="F30" s="5" t="s">
        <v>295</v>
      </c>
      <c r="G30" s="10" t="s">
        <v>146</v>
      </c>
    </row>
    <row r="31" spans="1:7" s="4" customFormat="1" x14ac:dyDescent="0.3">
      <c r="A31" s="44" t="s">
        <v>49</v>
      </c>
      <c r="B31" s="45" t="s">
        <v>226</v>
      </c>
      <c r="C31" s="7" t="s">
        <v>256</v>
      </c>
      <c r="D31" s="8" t="s">
        <v>50</v>
      </c>
      <c r="E31" s="9">
        <v>42738</v>
      </c>
      <c r="F31" s="5" t="s">
        <v>295</v>
      </c>
      <c r="G31" s="11" t="s">
        <v>187</v>
      </c>
    </row>
    <row r="32" spans="1:7" s="4" customFormat="1" x14ac:dyDescent="0.3">
      <c r="A32" s="44" t="s">
        <v>51</v>
      </c>
      <c r="B32" s="45" t="s">
        <v>225</v>
      </c>
      <c r="C32" s="7" t="s">
        <v>266</v>
      </c>
      <c r="D32" s="8" t="s">
        <v>32</v>
      </c>
      <c r="E32" s="9">
        <v>42809</v>
      </c>
      <c r="F32" s="5" t="s">
        <v>52</v>
      </c>
      <c r="G32" s="10" t="s">
        <v>163</v>
      </c>
    </row>
    <row r="33" spans="1:7" s="4" customFormat="1" x14ac:dyDescent="0.3">
      <c r="A33" s="44" t="s">
        <v>64</v>
      </c>
      <c r="B33" s="45" t="s">
        <v>65</v>
      </c>
      <c r="C33" s="7" t="s">
        <v>265</v>
      </c>
      <c r="D33" s="8" t="s">
        <v>66</v>
      </c>
      <c r="E33" s="9">
        <v>42794</v>
      </c>
      <c r="F33" s="5" t="s">
        <v>52</v>
      </c>
      <c r="G33" s="10" t="s">
        <v>147</v>
      </c>
    </row>
    <row r="34" spans="1:7" s="4" customFormat="1" ht="28.8" x14ac:dyDescent="0.3">
      <c r="A34" s="44" t="s">
        <v>115</v>
      </c>
      <c r="B34" s="45" t="s">
        <v>204</v>
      </c>
      <c r="C34" s="7" t="s">
        <v>306</v>
      </c>
      <c r="D34" s="8" t="s">
        <v>76</v>
      </c>
      <c r="E34" s="9">
        <v>45210</v>
      </c>
      <c r="F34" s="5" t="s">
        <v>52</v>
      </c>
      <c r="G34" s="10" t="s">
        <v>148</v>
      </c>
    </row>
    <row r="35" spans="1:7" s="4" customFormat="1" x14ac:dyDescent="0.3">
      <c r="A35" s="44" t="s">
        <v>188</v>
      </c>
      <c r="B35" s="45" t="s">
        <v>189</v>
      </c>
      <c r="C35" s="7" t="s">
        <v>263</v>
      </c>
      <c r="D35" s="8" t="s">
        <v>32</v>
      </c>
      <c r="E35" s="9">
        <v>40000</v>
      </c>
      <c r="F35" s="5" t="s">
        <v>88</v>
      </c>
      <c r="G35" s="10" t="s">
        <v>190</v>
      </c>
    </row>
    <row r="36" spans="1:7" s="4" customFormat="1" x14ac:dyDescent="0.3">
      <c r="A36" s="44" t="s">
        <v>111</v>
      </c>
      <c r="B36" s="45" t="s">
        <v>112</v>
      </c>
      <c r="C36" s="7" t="s">
        <v>113</v>
      </c>
      <c r="D36" s="8" t="s">
        <v>114</v>
      </c>
      <c r="E36" s="9">
        <v>45203</v>
      </c>
      <c r="F36" s="5" t="s">
        <v>88</v>
      </c>
      <c r="G36" s="11" t="s">
        <v>184</v>
      </c>
    </row>
    <row r="37" spans="1:7" s="4" customFormat="1" ht="28.8" x14ac:dyDescent="0.3">
      <c r="A37" s="44" t="s">
        <v>86</v>
      </c>
      <c r="B37" s="45" t="s">
        <v>224</v>
      </c>
      <c r="C37" s="7" t="s">
        <v>264</v>
      </c>
      <c r="D37" s="8" t="s">
        <v>87</v>
      </c>
      <c r="E37" s="9">
        <v>43125</v>
      </c>
      <c r="F37" s="5" t="s">
        <v>88</v>
      </c>
      <c r="G37" s="11" t="s">
        <v>185</v>
      </c>
    </row>
    <row r="38" spans="1:7" s="4" customFormat="1" ht="28.8" x14ac:dyDescent="0.3">
      <c r="A38" s="44" t="s">
        <v>77</v>
      </c>
      <c r="B38" s="45" t="s">
        <v>223</v>
      </c>
      <c r="C38" s="7" t="s">
        <v>261</v>
      </c>
      <c r="D38" s="8" t="s">
        <v>262</v>
      </c>
      <c r="E38" s="9">
        <v>42880</v>
      </c>
      <c r="F38" s="5" t="s">
        <v>78</v>
      </c>
      <c r="G38" s="10" t="s">
        <v>149</v>
      </c>
    </row>
    <row r="39" spans="1:7" s="4" customFormat="1" ht="28.8" x14ac:dyDescent="0.3">
      <c r="A39" s="44" t="s">
        <v>55</v>
      </c>
      <c r="B39" s="45" t="s">
        <v>298</v>
      </c>
      <c r="C39" s="7" t="s">
        <v>299</v>
      </c>
      <c r="D39" s="8" t="s">
        <v>32</v>
      </c>
      <c r="E39" s="9">
        <v>45068</v>
      </c>
      <c r="F39" s="5" t="s">
        <v>33</v>
      </c>
      <c r="G39" s="10" t="s">
        <v>134</v>
      </c>
    </row>
    <row r="40" spans="1:7" s="4" customFormat="1" ht="30" customHeight="1" x14ac:dyDescent="0.3">
      <c r="A40" s="44" t="s">
        <v>100</v>
      </c>
      <c r="B40" s="46" t="s">
        <v>170</v>
      </c>
      <c r="C40" s="7" t="s">
        <v>260</v>
      </c>
      <c r="D40" s="8" t="s">
        <v>32</v>
      </c>
      <c r="E40" s="9">
        <v>43535</v>
      </c>
      <c r="F40" s="5" t="s">
        <v>33</v>
      </c>
      <c r="G40" s="11" t="s">
        <v>169</v>
      </c>
    </row>
    <row r="41" spans="1:7" s="4" customFormat="1" ht="28.8" x14ac:dyDescent="0.3">
      <c r="A41" s="44" t="s">
        <v>95</v>
      </c>
      <c r="B41" s="45" t="s">
        <v>96</v>
      </c>
      <c r="C41" s="7" t="s">
        <v>125</v>
      </c>
      <c r="D41" s="8" t="s">
        <v>97</v>
      </c>
      <c r="E41" s="9">
        <v>44980</v>
      </c>
      <c r="F41" s="5" t="s">
        <v>33</v>
      </c>
      <c r="G41" s="10" t="s">
        <v>136</v>
      </c>
    </row>
    <row r="42" spans="1:7" s="4" customFormat="1" x14ac:dyDescent="0.3">
      <c r="A42" s="44" t="s">
        <v>53</v>
      </c>
      <c r="B42" s="45" t="s">
        <v>222</v>
      </c>
      <c r="C42" s="7" t="s">
        <v>257</v>
      </c>
      <c r="D42" s="8" t="s">
        <v>54</v>
      </c>
      <c r="E42" s="9">
        <v>42751</v>
      </c>
      <c r="F42" s="5" t="s">
        <v>33</v>
      </c>
      <c r="G42" s="10"/>
    </row>
    <row r="43" spans="1:7" s="4" customFormat="1" x14ac:dyDescent="0.3">
      <c r="A43" s="44" t="s">
        <v>31</v>
      </c>
      <c r="B43" s="45" t="s">
        <v>339</v>
      </c>
      <c r="C43" s="7" t="s">
        <v>304</v>
      </c>
      <c r="D43" s="8" t="s">
        <v>32</v>
      </c>
      <c r="E43" s="9">
        <v>44544</v>
      </c>
      <c r="F43" s="5" t="s">
        <v>33</v>
      </c>
      <c r="G43" s="10" t="s">
        <v>150</v>
      </c>
    </row>
    <row r="44" spans="1:7" s="4" customFormat="1" x14ac:dyDescent="0.3">
      <c r="A44" s="44" t="s">
        <v>71</v>
      </c>
      <c r="B44" s="45" t="s">
        <v>72</v>
      </c>
      <c r="C44" s="7" t="s">
        <v>73</v>
      </c>
      <c r="D44" s="8" t="s">
        <v>32</v>
      </c>
      <c r="E44" s="9">
        <v>42893</v>
      </c>
      <c r="F44" s="5" t="s">
        <v>33</v>
      </c>
      <c r="G44" s="10"/>
    </row>
    <row r="45" spans="1:7" s="4" customFormat="1" ht="28.8" x14ac:dyDescent="0.3">
      <c r="A45" s="44" t="s">
        <v>103</v>
      </c>
      <c r="B45" s="45" t="s">
        <v>206</v>
      </c>
      <c r="C45" s="7" t="s">
        <v>126</v>
      </c>
      <c r="D45" s="8" t="s">
        <v>32</v>
      </c>
      <c r="E45" s="9">
        <v>44959</v>
      </c>
      <c r="F45" s="5" t="s">
        <v>33</v>
      </c>
      <c r="G45" s="10" t="s">
        <v>171</v>
      </c>
    </row>
    <row r="46" spans="1:7" s="4" customFormat="1" ht="28.8" x14ac:dyDescent="0.3">
      <c r="A46" s="44" t="s">
        <v>59</v>
      </c>
      <c r="B46" s="45" t="s">
        <v>60</v>
      </c>
      <c r="C46" s="7" t="s">
        <v>258</v>
      </c>
      <c r="D46" s="8" t="s">
        <v>61</v>
      </c>
      <c r="E46" s="9">
        <v>45105</v>
      </c>
      <c r="F46" s="5" t="s">
        <v>33</v>
      </c>
      <c r="G46" s="10" t="s">
        <v>162</v>
      </c>
    </row>
    <row r="47" spans="1:7" s="4" customFormat="1" ht="28.8" x14ac:dyDescent="0.3">
      <c r="A47" s="44" t="s">
        <v>329</v>
      </c>
      <c r="B47" s="45" t="s">
        <v>221</v>
      </c>
      <c r="C47" s="7" t="s">
        <v>259</v>
      </c>
      <c r="D47" s="8" t="s">
        <v>30</v>
      </c>
      <c r="E47" s="9">
        <v>44467</v>
      </c>
      <c r="F47" s="5" t="s">
        <v>294</v>
      </c>
      <c r="G47" s="10" t="s">
        <v>132</v>
      </c>
    </row>
    <row r="48" spans="1:7" s="4" customFormat="1" ht="28.8" x14ac:dyDescent="0.3">
      <c r="A48" s="44" t="s">
        <v>330</v>
      </c>
      <c r="B48" s="45" t="s">
        <v>209</v>
      </c>
      <c r="C48" s="7" t="s">
        <v>281</v>
      </c>
      <c r="D48" s="8" t="s">
        <v>26</v>
      </c>
      <c r="E48" s="9">
        <v>42674</v>
      </c>
      <c r="F48" s="5" t="s">
        <v>294</v>
      </c>
      <c r="G48" s="10" t="s">
        <v>210</v>
      </c>
    </row>
    <row r="49" spans="1:7" s="4" customFormat="1" ht="28.8" x14ac:dyDescent="0.3">
      <c r="A49" s="44" t="s">
        <v>27</v>
      </c>
      <c r="B49" s="45" t="s">
        <v>194</v>
      </c>
      <c r="C49" s="7" t="s">
        <v>282</v>
      </c>
      <c r="D49" s="8" t="s">
        <v>26</v>
      </c>
      <c r="E49" s="9">
        <v>42664</v>
      </c>
      <c r="F49" s="5" t="s">
        <v>294</v>
      </c>
      <c r="G49" s="10" t="s">
        <v>195</v>
      </c>
    </row>
    <row r="50" spans="1:7" s="4" customFormat="1" x14ac:dyDescent="0.3">
      <c r="A50" s="44" t="s">
        <v>331</v>
      </c>
      <c r="B50" s="45" t="s">
        <v>246</v>
      </c>
      <c r="C50" s="20" t="s">
        <v>283</v>
      </c>
      <c r="D50" s="8" t="s">
        <v>32</v>
      </c>
      <c r="E50" s="9">
        <v>42719</v>
      </c>
      <c r="F50" s="5" t="s">
        <v>294</v>
      </c>
      <c r="G50" s="10" t="s">
        <v>186</v>
      </c>
    </row>
    <row r="51" spans="1:7" s="4" customFormat="1" ht="28.8" x14ac:dyDescent="0.3">
      <c r="A51" s="44" t="s">
        <v>367</v>
      </c>
      <c r="B51" s="45" t="s">
        <v>368</v>
      </c>
      <c r="C51" s="7" t="s">
        <v>369</v>
      </c>
      <c r="D51" s="8" t="s">
        <v>370</v>
      </c>
      <c r="E51" s="9">
        <v>44490</v>
      </c>
      <c r="F51" s="5" t="s">
        <v>294</v>
      </c>
      <c r="G51" s="10" t="s">
        <v>371</v>
      </c>
    </row>
    <row r="52" spans="1:7" s="4" customFormat="1" x14ac:dyDescent="0.3">
      <c r="A52" s="13"/>
      <c r="C52" s="14"/>
      <c r="D52" s="15"/>
      <c r="E52" s="13"/>
      <c r="F52" s="13"/>
      <c r="G52" s="14"/>
    </row>
    <row r="53" spans="1:7" s="4" customFormat="1" x14ac:dyDescent="0.3">
      <c r="A53" s="13"/>
      <c r="C53" s="14"/>
      <c r="D53" s="15"/>
      <c r="E53" s="13"/>
      <c r="F53" s="13"/>
      <c r="G53" s="14"/>
    </row>
    <row r="54" spans="1:7" s="4" customFormat="1" x14ac:dyDescent="0.3">
      <c r="A54" s="13"/>
      <c r="C54" s="14"/>
      <c r="D54" s="15"/>
      <c r="E54" s="13"/>
      <c r="F54" s="13"/>
      <c r="G54" s="14"/>
    </row>
    <row r="55" spans="1:7" s="4" customFormat="1" x14ac:dyDescent="0.3">
      <c r="A55" s="13"/>
      <c r="C55" s="14"/>
      <c r="D55" s="15"/>
      <c r="E55" s="13"/>
      <c r="F55" s="13"/>
      <c r="G55" s="14"/>
    </row>
    <row r="56" spans="1:7" x14ac:dyDescent="0.3">
      <c r="B56" s="2"/>
      <c r="C56" s="16"/>
      <c r="G56" s="16"/>
    </row>
    <row r="57" spans="1:7" x14ac:dyDescent="0.3">
      <c r="B57" s="2"/>
      <c r="C57" s="16"/>
      <c r="G57" s="16"/>
    </row>
    <row r="58" spans="1:7" x14ac:dyDescent="0.3">
      <c r="B58" s="2"/>
      <c r="C58" s="16"/>
      <c r="G58" s="16"/>
    </row>
    <row r="59" spans="1:7" x14ac:dyDescent="0.3">
      <c r="B59" s="2"/>
      <c r="C59" s="16"/>
      <c r="G59" s="16"/>
    </row>
    <row r="60" spans="1:7" x14ac:dyDescent="0.3">
      <c r="B60" s="2"/>
      <c r="C60" s="16"/>
      <c r="G60" s="16"/>
    </row>
    <row r="61" spans="1:7" x14ac:dyDescent="0.3">
      <c r="B61" s="2"/>
      <c r="C61" s="16"/>
      <c r="G61" s="16"/>
    </row>
    <row r="62" spans="1:7" x14ac:dyDescent="0.3">
      <c r="B62" s="2"/>
      <c r="C62" s="16"/>
      <c r="G62" s="16"/>
    </row>
    <row r="63" spans="1:7" x14ac:dyDescent="0.3">
      <c r="B63" s="2"/>
      <c r="C63" s="16"/>
      <c r="G63" s="16"/>
    </row>
    <row r="64" spans="1:7" x14ac:dyDescent="0.3">
      <c r="B64" s="2"/>
      <c r="C64" s="16"/>
      <c r="G64" s="16"/>
    </row>
    <row r="65" spans="2:7" x14ac:dyDescent="0.3">
      <c r="B65" s="2"/>
      <c r="C65" s="16"/>
      <c r="G65" s="16"/>
    </row>
    <row r="66" spans="2:7" x14ac:dyDescent="0.3">
      <c r="B66" s="2"/>
      <c r="C66" s="16"/>
      <c r="G66" s="16"/>
    </row>
    <row r="67" spans="2:7" x14ac:dyDescent="0.3">
      <c r="B67" s="2"/>
      <c r="C67" s="16"/>
      <c r="G67" s="16"/>
    </row>
    <row r="68" spans="2:7" x14ac:dyDescent="0.3">
      <c r="B68" s="2"/>
      <c r="C68" s="16"/>
      <c r="G68" s="16"/>
    </row>
    <row r="69" spans="2:7" x14ac:dyDescent="0.3">
      <c r="B69" s="2"/>
      <c r="C69" s="16"/>
      <c r="G69" s="16"/>
    </row>
    <row r="70" spans="2:7" x14ac:dyDescent="0.3">
      <c r="B70" s="2"/>
      <c r="C70" s="16"/>
      <c r="G70" s="16"/>
    </row>
    <row r="71" spans="2:7" x14ac:dyDescent="0.3">
      <c r="B71" s="2"/>
      <c r="C71" s="16"/>
      <c r="G71" s="16"/>
    </row>
    <row r="72" spans="2:7" x14ac:dyDescent="0.3">
      <c r="B72" s="2"/>
      <c r="C72" s="16"/>
      <c r="G72" s="16"/>
    </row>
    <row r="73" spans="2:7" x14ac:dyDescent="0.3">
      <c r="B73" s="2"/>
      <c r="C73" s="16"/>
      <c r="G73" s="16"/>
    </row>
    <row r="74" spans="2:7" x14ac:dyDescent="0.3">
      <c r="B74" s="2"/>
      <c r="C74" s="16"/>
      <c r="G74" s="16"/>
    </row>
    <row r="75" spans="2:7" x14ac:dyDescent="0.3">
      <c r="B75" s="2"/>
      <c r="C75" s="16"/>
      <c r="G75" s="16"/>
    </row>
    <row r="76" spans="2:7" x14ac:dyDescent="0.3">
      <c r="B76" s="2"/>
      <c r="C76" s="16"/>
      <c r="G76" s="16"/>
    </row>
    <row r="77" spans="2:7" x14ac:dyDescent="0.3">
      <c r="B77" s="2"/>
      <c r="C77" s="16"/>
      <c r="G77" s="16"/>
    </row>
    <row r="78" spans="2:7" x14ac:dyDescent="0.3">
      <c r="B78" s="2"/>
      <c r="C78" s="16"/>
      <c r="G78" s="16"/>
    </row>
    <row r="79" spans="2:7" x14ac:dyDescent="0.3">
      <c r="B79" s="2"/>
      <c r="C79" s="16"/>
      <c r="G79" s="16"/>
    </row>
    <row r="80" spans="2:7" x14ac:dyDescent="0.3">
      <c r="B80" s="2"/>
      <c r="C80" s="16"/>
      <c r="G80" s="16"/>
    </row>
    <row r="81" spans="2:7" x14ac:dyDescent="0.3">
      <c r="B81" s="2"/>
      <c r="C81" s="16"/>
      <c r="G81" s="16"/>
    </row>
    <row r="82" spans="2:7" x14ac:dyDescent="0.3">
      <c r="B82" s="2"/>
      <c r="C82" s="16"/>
      <c r="G82" s="16"/>
    </row>
    <row r="83" spans="2:7" x14ac:dyDescent="0.3">
      <c r="B83" s="2"/>
      <c r="C83" s="16"/>
      <c r="G83" s="16"/>
    </row>
    <row r="84" spans="2:7" x14ac:dyDescent="0.3">
      <c r="B84" s="2"/>
      <c r="C84" s="16"/>
      <c r="G84" s="16"/>
    </row>
    <row r="85" spans="2:7" x14ac:dyDescent="0.3">
      <c r="B85" s="2"/>
      <c r="C85" s="16"/>
      <c r="G85" s="16"/>
    </row>
    <row r="86" spans="2:7" x14ac:dyDescent="0.3">
      <c r="B86" s="2"/>
      <c r="C86" s="16"/>
      <c r="G86" s="16"/>
    </row>
    <row r="87" spans="2:7" x14ac:dyDescent="0.3">
      <c r="B87" s="2"/>
      <c r="C87" s="16"/>
      <c r="G87" s="16"/>
    </row>
    <row r="88" spans="2:7" x14ac:dyDescent="0.3">
      <c r="B88" s="2"/>
      <c r="C88" s="16"/>
      <c r="G88" s="16"/>
    </row>
    <row r="89" spans="2:7" x14ac:dyDescent="0.3">
      <c r="B89" s="2"/>
      <c r="C89" s="16"/>
      <c r="G89" s="16"/>
    </row>
    <row r="90" spans="2:7" x14ac:dyDescent="0.3">
      <c r="B90" s="2"/>
      <c r="C90" s="16"/>
      <c r="G90" s="16"/>
    </row>
    <row r="91" spans="2:7" x14ac:dyDescent="0.3">
      <c r="B91" s="2"/>
      <c r="C91" s="16"/>
      <c r="G91" s="16"/>
    </row>
    <row r="92" spans="2:7" x14ac:dyDescent="0.3">
      <c r="B92" s="2"/>
      <c r="C92" s="16"/>
      <c r="G92" s="16"/>
    </row>
    <row r="93" spans="2:7" x14ac:dyDescent="0.3">
      <c r="B93" s="2"/>
      <c r="C93" s="16"/>
      <c r="G93" s="16"/>
    </row>
    <row r="94" spans="2:7" x14ac:dyDescent="0.3">
      <c r="B94" s="2"/>
      <c r="C94" s="16"/>
      <c r="G94" s="16"/>
    </row>
    <row r="95" spans="2:7" x14ac:dyDescent="0.3">
      <c r="B95" s="2"/>
      <c r="C95" s="16"/>
      <c r="G95" s="16"/>
    </row>
    <row r="96" spans="2:7" x14ac:dyDescent="0.3">
      <c r="B96" s="2"/>
      <c r="C96" s="16"/>
      <c r="G96" s="16"/>
    </row>
    <row r="97" spans="2:7" x14ac:dyDescent="0.3">
      <c r="B97" s="2"/>
      <c r="C97" s="16"/>
      <c r="G97" s="16"/>
    </row>
    <row r="98" spans="2:7" x14ac:dyDescent="0.3">
      <c r="B98" s="2"/>
      <c r="C98" s="16"/>
      <c r="G98" s="16"/>
    </row>
    <row r="99" spans="2:7" x14ac:dyDescent="0.3">
      <c r="B99" s="2"/>
      <c r="C99" s="16"/>
      <c r="G99" s="16"/>
    </row>
    <row r="100" spans="2:7" x14ac:dyDescent="0.3">
      <c r="B100" s="2"/>
      <c r="C100" s="16"/>
      <c r="G100" s="16"/>
    </row>
    <row r="101" spans="2:7" x14ac:dyDescent="0.3">
      <c r="B101" s="2"/>
      <c r="C101" s="16"/>
      <c r="G101" s="16"/>
    </row>
    <row r="102" spans="2:7" x14ac:dyDescent="0.3">
      <c r="B102" s="2"/>
      <c r="C102" s="16"/>
      <c r="G102" s="16"/>
    </row>
    <row r="103" spans="2:7" x14ac:dyDescent="0.3">
      <c r="B103" s="2"/>
      <c r="C103" s="16"/>
      <c r="G103" s="16"/>
    </row>
    <row r="104" spans="2:7" x14ac:dyDescent="0.3">
      <c r="B104" s="2"/>
      <c r="C104" s="16"/>
      <c r="G104" s="16"/>
    </row>
    <row r="105" spans="2:7" x14ac:dyDescent="0.3">
      <c r="B105" s="2"/>
      <c r="C105" s="16"/>
      <c r="G105" s="16"/>
    </row>
    <row r="106" spans="2:7" x14ac:dyDescent="0.3">
      <c r="B106" s="2"/>
      <c r="C106" s="16"/>
      <c r="G106" s="16"/>
    </row>
    <row r="107" spans="2:7" x14ac:dyDescent="0.3">
      <c r="B107" s="2"/>
      <c r="C107" s="16"/>
      <c r="G107" s="16"/>
    </row>
    <row r="108" spans="2:7" x14ac:dyDescent="0.3">
      <c r="B108" s="2"/>
      <c r="C108" s="16"/>
      <c r="G108" s="16"/>
    </row>
    <row r="109" spans="2:7" x14ac:dyDescent="0.3">
      <c r="B109" s="2"/>
      <c r="C109" s="16"/>
      <c r="G109" s="16"/>
    </row>
    <row r="110" spans="2:7" x14ac:dyDescent="0.3">
      <c r="B110" s="2"/>
      <c r="C110" s="16"/>
      <c r="G110" s="16"/>
    </row>
    <row r="111" spans="2:7" x14ac:dyDescent="0.3">
      <c r="B111" s="2"/>
      <c r="C111" s="16"/>
      <c r="G111" s="16"/>
    </row>
    <row r="112" spans="2:7" x14ac:dyDescent="0.3">
      <c r="B112" s="2"/>
      <c r="C112" s="16"/>
      <c r="G112" s="16"/>
    </row>
    <row r="113" spans="2:7" x14ac:dyDescent="0.3">
      <c r="B113" s="2"/>
      <c r="C113" s="16"/>
      <c r="G113" s="16"/>
    </row>
    <row r="114" spans="2:7" x14ac:dyDescent="0.3">
      <c r="B114" s="2"/>
      <c r="C114" s="16"/>
      <c r="G114" s="16"/>
    </row>
    <row r="115" spans="2:7" x14ac:dyDescent="0.3">
      <c r="B115" s="2"/>
      <c r="C115" s="16"/>
      <c r="G115" s="16"/>
    </row>
    <row r="116" spans="2:7" x14ac:dyDescent="0.3">
      <c r="B116" s="2"/>
      <c r="C116" s="16"/>
      <c r="G116" s="16"/>
    </row>
    <row r="117" spans="2:7" x14ac:dyDescent="0.3">
      <c r="B117" s="2"/>
      <c r="C117" s="16"/>
      <c r="G117" s="16"/>
    </row>
    <row r="118" spans="2:7" x14ac:dyDescent="0.3">
      <c r="B118" s="2"/>
      <c r="C118" s="16"/>
      <c r="G118" s="16"/>
    </row>
    <row r="119" spans="2:7" x14ac:dyDescent="0.3">
      <c r="B119" s="2"/>
      <c r="C119" s="16"/>
      <c r="G119" s="16"/>
    </row>
    <row r="120" spans="2:7" x14ac:dyDescent="0.3">
      <c r="B120" s="2"/>
      <c r="C120" s="16"/>
      <c r="G120" s="16"/>
    </row>
    <row r="121" spans="2:7" x14ac:dyDescent="0.3">
      <c r="B121" s="2"/>
      <c r="C121" s="16"/>
      <c r="G121" s="16"/>
    </row>
    <row r="122" spans="2:7" x14ac:dyDescent="0.3">
      <c r="B122" s="2"/>
      <c r="C122" s="16"/>
      <c r="G122" s="16"/>
    </row>
    <row r="123" spans="2:7" x14ac:dyDescent="0.3">
      <c r="B123" s="2"/>
      <c r="C123" s="16"/>
      <c r="G123" s="16"/>
    </row>
    <row r="124" spans="2:7" x14ac:dyDescent="0.3">
      <c r="B124" s="2"/>
      <c r="C124" s="16"/>
      <c r="G124" s="16"/>
    </row>
    <row r="125" spans="2:7" x14ac:dyDescent="0.3">
      <c r="B125" s="2"/>
      <c r="C125" s="16"/>
      <c r="G125" s="16"/>
    </row>
    <row r="126" spans="2:7" x14ac:dyDescent="0.3">
      <c r="B126" s="2"/>
      <c r="C126" s="16"/>
      <c r="G126" s="16"/>
    </row>
    <row r="127" spans="2:7" x14ac:dyDescent="0.3">
      <c r="B127" s="2"/>
      <c r="C127" s="16"/>
      <c r="G127" s="16"/>
    </row>
    <row r="128" spans="2:7" x14ac:dyDescent="0.3">
      <c r="B128" s="2"/>
      <c r="C128" s="16"/>
      <c r="G128" s="16"/>
    </row>
    <row r="129" spans="2:7" x14ac:dyDescent="0.3">
      <c r="B129" s="2"/>
      <c r="C129" s="16"/>
      <c r="G129" s="16"/>
    </row>
    <row r="130" spans="2:7" x14ac:dyDescent="0.3">
      <c r="B130" s="2"/>
      <c r="C130" s="16"/>
      <c r="G130" s="16"/>
    </row>
    <row r="131" spans="2:7" x14ac:dyDescent="0.3">
      <c r="B131" s="2"/>
      <c r="C131" s="16"/>
      <c r="G131" s="16"/>
    </row>
    <row r="132" spans="2:7" x14ac:dyDescent="0.3">
      <c r="B132" s="2"/>
      <c r="C132" s="16"/>
      <c r="G132" s="16"/>
    </row>
    <row r="133" spans="2:7" x14ac:dyDescent="0.3">
      <c r="B133" s="2"/>
      <c r="C133" s="16"/>
      <c r="G133" s="16"/>
    </row>
    <row r="134" spans="2:7" x14ac:dyDescent="0.3">
      <c r="B134" s="2"/>
      <c r="C134" s="16"/>
      <c r="G134" s="16"/>
    </row>
    <row r="135" spans="2:7" x14ac:dyDescent="0.3">
      <c r="B135" s="2"/>
      <c r="C135" s="16"/>
      <c r="G135" s="16"/>
    </row>
    <row r="136" spans="2:7" x14ac:dyDescent="0.3">
      <c r="B136" s="2"/>
      <c r="C136" s="16"/>
      <c r="G136" s="16"/>
    </row>
    <row r="137" spans="2:7" x14ac:dyDescent="0.3">
      <c r="B137" s="2"/>
      <c r="C137" s="16"/>
      <c r="G137" s="16"/>
    </row>
    <row r="138" spans="2:7" x14ac:dyDescent="0.3">
      <c r="B138" s="2"/>
      <c r="C138" s="16"/>
      <c r="G138" s="16"/>
    </row>
    <row r="139" spans="2:7" x14ac:dyDescent="0.3">
      <c r="B139" s="2"/>
      <c r="C139" s="16"/>
      <c r="G139" s="16"/>
    </row>
    <row r="140" spans="2:7" x14ac:dyDescent="0.3">
      <c r="B140" s="2"/>
      <c r="C140" s="16"/>
      <c r="G140" s="16"/>
    </row>
    <row r="141" spans="2:7" x14ac:dyDescent="0.3">
      <c r="B141" s="2"/>
      <c r="C141" s="16"/>
      <c r="G141" s="16"/>
    </row>
    <row r="142" spans="2:7" x14ac:dyDescent="0.3">
      <c r="B142" s="2"/>
      <c r="C142" s="16"/>
      <c r="G142" s="16"/>
    </row>
    <row r="143" spans="2:7" x14ac:dyDescent="0.3">
      <c r="B143" s="2"/>
      <c r="C143" s="16"/>
      <c r="G143" s="16"/>
    </row>
  </sheetData>
  <mergeCells count="1">
    <mergeCell ref="A2: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937DB-AB19-4E43-B24E-8538CE68F081}">
  <dimension ref="A1:C22"/>
  <sheetViews>
    <sheetView workbookViewId="0">
      <pane ySplit="4" topLeftCell="A5" activePane="bottomLeft" state="frozen"/>
      <selection activeCell="D6" sqref="D6:D7"/>
      <selection pane="bottomLeft" activeCell="D6" sqref="D6:D7"/>
    </sheetView>
  </sheetViews>
  <sheetFormatPr baseColWidth="10" defaultColWidth="11.33203125" defaultRowHeight="14.4" x14ac:dyDescent="0.3"/>
  <cols>
    <col min="1" max="1" width="14.77734375" style="1" customWidth="1"/>
    <col min="2" max="2" width="51.88671875" style="2" customWidth="1"/>
    <col min="3" max="3" width="195.21875" style="2" customWidth="1"/>
    <col min="4" max="16384" width="11.33203125" style="2"/>
  </cols>
  <sheetData>
    <row r="1" spans="1:3" ht="15" thickBot="1" x14ac:dyDescent="0.35"/>
    <row r="2" spans="1:3" ht="26.4" thickBot="1" x14ac:dyDescent="0.35">
      <c r="A2" s="72" t="s">
        <v>23</v>
      </c>
      <c r="B2" s="73"/>
    </row>
    <row r="4" spans="1:3" x14ac:dyDescent="0.3">
      <c r="A4" s="42" t="s">
        <v>0</v>
      </c>
      <c r="B4" s="43" t="s">
        <v>1</v>
      </c>
      <c r="C4" s="43" t="s">
        <v>8</v>
      </c>
    </row>
    <row r="5" spans="1:3" x14ac:dyDescent="0.3">
      <c r="A5" s="1">
        <v>1</v>
      </c>
      <c r="B5" s="2" t="s">
        <v>346</v>
      </c>
      <c r="C5" s="2" t="s">
        <v>11</v>
      </c>
    </row>
    <row r="6" spans="1:3" x14ac:dyDescent="0.3">
      <c r="A6" s="1">
        <f>A5+1</f>
        <v>2</v>
      </c>
      <c r="B6" s="2" t="s">
        <v>347</v>
      </c>
      <c r="C6" s="2" t="s">
        <v>19</v>
      </c>
    </row>
    <row r="7" spans="1:3" x14ac:dyDescent="0.3">
      <c r="A7" s="1">
        <f t="shared" ref="A7:A22" si="0">A6+1</f>
        <v>3</v>
      </c>
      <c r="B7" s="2" t="s">
        <v>348</v>
      </c>
    </row>
    <row r="8" spans="1:3" x14ac:dyDescent="0.3">
      <c r="A8" s="1">
        <f t="shared" si="0"/>
        <v>4</v>
      </c>
      <c r="B8" s="2" t="s">
        <v>349</v>
      </c>
    </row>
    <row r="9" spans="1:3" x14ac:dyDescent="0.3">
      <c r="A9" s="1">
        <f t="shared" si="0"/>
        <v>5</v>
      </c>
      <c r="B9" s="2" t="s">
        <v>350</v>
      </c>
      <c r="C9" s="2" t="s">
        <v>21</v>
      </c>
    </row>
    <row r="10" spans="1:3" x14ac:dyDescent="0.3">
      <c r="A10" s="1">
        <f t="shared" si="0"/>
        <v>6</v>
      </c>
      <c r="B10" s="2" t="s">
        <v>351</v>
      </c>
      <c r="C10" s="2" t="s">
        <v>22</v>
      </c>
    </row>
    <row r="11" spans="1:3" x14ac:dyDescent="0.3">
      <c r="A11" s="1">
        <f t="shared" si="0"/>
        <v>7</v>
      </c>
      <c r="B11" s="2" t="s">
        <v>352</v>
      </c>
    </row>
    <row r="12" spans="1:3" x14ac:dyDescent="0.3">
      <c r="A12" s="1">
        <f t="shared" si="0"/>
        <v>8</v>
      </c>
      <c r="B12" s="2" t="s">
        <v>353</v>
      </c>
      <c r="C12" s="2" t="s">
        <v>20</v>
      </c>
    </row>
    <row r="13" spans="1:3" x14ac:dyDescent="0.3">
      <c r="A13" s="1">
        <f t="shared" si="0"/>
        <v>9</v>
      </c>
      <c r="B13" s="2" t="s">
        <v>354</v>
      </c>
      <c r="C13" s="2" t="s">
        <v>13</v>
      </c>
    </row>
    <row r="14" spans="1:3" x14ac:dyDescent="0.3">
      <c r="A14" s="1">
        <f t="shared" si="0"/>
        <v>10</v>
      </c>
      <c r="B14" s="2" t="s">
        <v>355</v>
      </c>
      <c r="C14" s="2" t="s">
        <v>12</v>
      </c>
    </row>
    <row r="15" spans="1:3" x14ac:dyDescent="0.3">
      <c r="A15" s="1">
        <f t="shared" si="0"/>
        <v>11</v>
      </c>
      <c r="B15" s="2" t="s">
        <v>356</v>
      </c>
      <c r="C15" s="2" t="s">
        <v>16</v>
      </c>
    </row>
    <row r="16" spans="1:3" x14ac:dyDescent="0.3">
      <c r="A16" s="1">
        <f t="shared" si="0"/>
        <v>12</v>
      </c>
      <c r="B16" s="2" t="s">
        <v>357</v>
      </c>
      <c r="C16" s="2" t="s">
        <v>10</v>
      </c>
    </row>
    <row r="17" spans="1:3" x14ac:dyDescent="0.3">
      <c r="A17" s="1">
        <f t="shared" si="0"/>
        <v>13</v>
      </c>
      <c r="B17" s="2" t="s">
        <v>358</v>
      </c>
      <c r="C17" s="2" t="s">
        <v>9</v>
      </c>
    </row>
    <row r="18" spans="1:3" x14ac:dyDescent="0.3">
      <c r="A18" s="1">
        <f t="shared" si="0"/>
        <v>14</v>
      </c>
      <c r="B18" s="2" t="s">
        <v>359</v>
      </c>
      <c r="C18" s="2" t="s">
        <v>17</v>
      </c>
    </row>
    <row r="19" spans="1:3" x14ac:dyDescent="0.3">
      <c r="A19" s="1">
        <f t="shared" si="0"/>
        <v>15</v>
      </c>
      <c r="B19" s="2" t="s">
        <v>360</v>
      </c>
      <c r="C19" s="2" t="s">
        <v>14</v>
      </c>
    </row>
    <row r="20" spans="1:3" x14ac:dyDescent="0.3">
      <c r="A20" s="1">
        <f t="shared" si="0"/>
        <v>16</v>
      </c>
      <c r="B20" s="2" t="s">
        <v>361</v>
      </c>
      <c r="C20" s="2" t="s">
        <v>18</v>
      </c>
    </row>
    <row r="21" spans="1:3" x14ac:dyDescent="0.3">
      <c r="A21" s="1">
        <f t="shared" si="0"/>
        <v>17</v>
      </c>
      <c r="B21" s="2" t="s">
        <v>362</v>
      </c>
      <c r="C21" s="2" t="s">
        <v>15</v>
      </c>
    </row>
    <row r="22" spans="1:3" x14ac:dyDescent="0.3">
      <c r="A22" s="1">
        <f t="shared" si="0"/>
        <v>18</v>
      </c>
      <c r="B22" s="2" t="s">
        <v>363</v>
      </c>
    </row>
  </sheetData>
  <mergeCells count="1">
    <mergeCell ref="A2:B2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8e0057-c7ad-4ed9-b441-c007386f8a72">
      <Terms xmlns="http://schemas.microsoft.com/office/infopath/2007/PartnerControls"/>
    </lcf76f155ced4ddcb4097134ff3c332f>
    <TaxCatchAll xmlns="a0861bcd-4a20-4aeb-bfa4-89a3e76eb40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DBB0CD1F713428EE54A65459F811E" ma:contentTypeVersion="18" ma:contentTypeDescription="Crear nuevo documento." ma:contentTypeScope="" ma:versionID="d1ed4ccb458b6d7e6ceaf76f09e5bf5f">
  <xsd:schema xmlns:xsd="http://www.w3.org/2001/XMLSchema" xmlns:xs="http://www.w3.org/2001/XMLSchema" xmlns:p="http://schemas.microsoft.com/office/2006/metadata/properties" xmlns:ns2="778e0057-c7ad-4ed9-b441-c007386f8a72" xmlns:ns3="a0861bcd-4a20-4aeb-bfa4-89a3e76eb403" targetNamespace="http://schemas.microsoft.com/office/2006/metadata/properties" ma:root="true" ma:fieldsID="e2b788c3a7f25767e241891992373e5f" ns2:_="" ns3:_="">
    <xsd:import namespace="778e0057-c7ad-4ed9-b441-c007386f8a72"/>
    <xsd:import namespace="a0861bcd-4a20-4aeb-bfa4-89a3e76eb4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e0057-c7ad-4ed9-b441-c007386f8a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61bcd-4a20-4aeb-bfa4-89a3e76eb40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b441326-c398-4225-8940-242f2af954a9}" ma:internalName="TaxCatchAll" ma:showField="CatchAllData" ma:web="a0861bcd-4a20-4aeb-bfa4-89a3e76eb4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689C80-45CF-40B4-90EC-86F31BE0A6A7}">
  <ds:schemaRefs>
    <ds:schemaRef ds:uri="http://purl.org/dc/dcmitype/"/>
    <ds:schemaRef ds:uri="http://schemas.microsoft.com/office/2006/documentManagement/types"/>
    <ds:schemaRef ds:uri="http://purl.org/dc/terms/"/>
    <ds:schemaRef ds:uri="778e0057-c7ad-4ed9-b441-c007386f8a72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a0861bcd-4a20-4aeb-bfa4-89a3e76eb403"/>
  </ds:schemaRefs>
</ds:datastoreItem>
</file>

<file path=customXml/itemProps2.xml><?xml version="1.0" encoding="utf-8"?>
<ds:datastoreItem xmlns:ds="http://schemas.openxmlformats.org/officeDocument/2006/customXml" ds:itemID="{CDFA5BB9-7C69-4340-AB23-DE92FFE91F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e0057-c7ad-4ed9-b441-c007386f8a72"/>
    <ds:schemaRef ds:uri="a0861bcd-4a20-4aeb-bfa4-89a3e76eb4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0C5827-CD90-4184-B214-5CFCDC27B0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BILATZAILE-BUSCADOR</vt:lpstr>
      <vt:lpstr>ACTIVIDADES</vt:lpstr>
      <vt:lpstr>LISTADO OAVM</vt:lpstr>
      <vt:lpstr>LISTADO ACTIVIDADES</vt:lpstr>
      <vt:lpstr>ListaActividades</vt:lpstr>
      <vt:lpstr>ListaOAVM</vt:lpstr>
      <vt:lpstr>'BILATZAILE-BUSCADOR'!Títulos_a_imprimir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Szyslak</dc:creator>
  <cp:lastModifiedBy>Barbero Egido, Carlos</cp:lastModifiedBy>
  <cp:lastPrinted>2026-03-26T14:54:41Z</cp:lastPrinted>
  <dcterms:created xsi:type="dcterms:W3CDTF">2024-12-07T15:38:17Z</dcterms:created>
  <dcterms:modified xsi:type="dcterms:W3CDTF">2026-04-20T08:54:42Z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0x010100B36DBB0CD1F713428EE54A65459F811E</vt:lpwstr>
  </property>
  <property fmtid="{D5CDD505-2E9C-101B-9397-08002B2CF9AE}" pid="3" name="MediaServiceImageTags">
    <vt:lpwstr/>
  </property>
</Properties>
</file>