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backupFile="1"/>
  <mc:AlternateContent xmlns:mc="http://schemas.openxmlformats.org/markup-compatibility/2006">
    <mc:Choice Requires="x15">
      <x15ac:absPath xmlns:x15ac="http://schemas.microsoft.com/office/spreadsheetml/2010/11/ac" url="C:\Users\Josemari\Desktop\"/>
    </mc:Choice>
  </mc:AlternateContent>
  <xr:revisionPtr revIDLastSave="0" documentId="8_{43C85DAB-DB56-409B-A4B5-7C016FD78FC1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Alquiler'!$A$1:$M$94</definedName>
    <definedName name="_xlnm.Print_Area" localSheetId="3">'Vivi Ini Area Funcional'!$A$1:$M$214</definedName>
    <definedName name="_xlnm.Print_Area" localSheetId="4">'Vivi Ini Capitales'!$A$1:$N$33</definedName>
    <definedName name="_xlnm.Print_Area" localSheetId="1">'Vivi Ini iniciativa publica'!$A$1:$M$89</definedName>
    <definedName name="_xlnm.Print_Area" localSheetId="0">'Viviendas Iniciadas'!$A$1:$M$111</definedName>
    <definedName name="QR_Orokor" localSheetId="3">#REF!</definedName>
    <definedName name="QR_Orokor">#REF!</definedName>
  </definedNames>
  <calcPr calcId="191029"/>
</workbook>
</file>

<file path=xl/calcChain.xml><?xml version="1.0" encoding="utf-8"?>
<calcChain xmlns="http://schemas.openxmlformats.org/spreadsheetml/2006/main">
  <c r="N28" i="11" l="1"/>
  <c r="N20" i="11"/>
  <c r="N12" i="11"/>
  <c r="M191" i="21"/>
  <c r="M173" i="21"/>
  <c r="M155" i="21"/>
  <c r="M131" i="21"/>
  <c r="M111" i="21"/>
  <c r="M110" i="21"/>
  <c r="M109" i="21"/>
  <c r="M108" i="21"/>
  <c r="M107" i="21"/>
  <c r="M106" i="21"/>
  <c r="M105" i="21"/>
  <c r="M104" i="21"/>
  <c r="M103" i="21"/>
  <c r="M102" i="21"/>
  <c r="M101" i="21"/>
  <c r="M100" i="21"/>
  <c r="M99" i="21"/>
  <c r="M98" i="21"/>
  <c r="M97" i="21"/>
  <c r="M94" i="21"/>
  <c r="M76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39" i="21"/>
  <c r="M21" i="21"/>
  <c r="M82" i="13"/>
  <c r="M81" i="13"/>
  <c r="M80" i="13"/>
  <c r="M77" i="13"/>
  <c r="M71" i="13"/>
  <c r="M51" i="13"/>
  <c r="M50" i="13"/>
  <c r="M49" i="13"/>
  <c r="M46" i="13"/>
  <c r="M40" i="13"/>
  <c r="M32" i="13"/>
  <c r="M31" i="13"/>
  <c r="M30" i="13"/>
  <c r="M27" i="13"/>
  <c r="M21" i="13"/>
  <c r="M15" i="13"/>
  <c r="M9" i="13"/>
  <c r="M4" i="20"/>
  <c r="M2" i="20"/>
  <c r="M78" i="20"/>
  <c r="M72" i="20"/>
  <c r="M52" i="20"/>
  <c r="M51" i="20"/>
  <c r="M50" i="20"/>
  <c r="M47" i="20"/>
  <c r="M41" i="20"/>
  <c r="M35" i="20"/>
  <c r="M27" i="20"/>
  <c r="M59" i="20" s="1"/>
  <c r="M84" i="20" s="1"/>
  <c r="M26" i="20"/>
  <c r="M25" i="20"/>
  <c r="M57" i="20" s="1"/>
  <c r="M82" i="20" s="1"/>
  <c r="M22" i="20"/>
  <c r="M16" i="20"/>
  <c r="M10" i="20"/>
  <c r="M196" i="21" l="1"/>
  <c r="M202" i="21"/>
  <c r="M208" i="21"/>
  <c r="M197" i="21"/>
  <c r="M203" i="21"/>
  <c r="M209" i="21"/>
  <c r="M198" i="21"/>
  <c r="M204" i="21"/>
  <c r="M200" i="21"/>
  <c r="M206" i="21"/>
  <c r="M83" i="13"/>
  <c r="M56" i="13"/>
  <c r="M87" i="13" s="1"/>
  <c r="M58" i="13"/>
  <c r="M57" i="13"/>
  <c r="M88" i="13" s="1"/>
  <c r="N29" i="11"/>
  <c r="M112" i="21"/>
  <c r="M199" i="21"/>
  <c r="M205" i="21"/>
  <c r="M201" i="21"/>
  <c r="M207" i="21"/>
  <c r="M57" i="21"/>
  <c r="M195" i="21"/>
  <c r="M89" i="13"/>
  <c r="M52" i="13"/>
  <c r="M33" i="13"/>
  <c r="M58" i="20"/>
  <c r="M83" i="20" s="1"/>
  <c r="M85" i="20" s="1"/>
  <c r="M53" i="20"/>
  <c r="M28" i="20"/>
  <c r="M109" i="1"/>
  <c r="M105" i="1"/>
  <c r="M87" i="1"/>
  <c r="M86" i="1"/>
  <c r="M85" i="1"/>
  <c r="M82" i="1"/>
  <c r="M78" i="1"/>
  <c r="M76" i="1"/>
  <c r="M72" i="1"/>
  <c r="M70" i="1"/>
  <c r="M52" i="1"/>
  <c r="M44" i="1"/>
  <c r="M43" i="1"/>
  <c r="M42" i="1"/>
  <c r="M39" i="1"/>
  <c r="M33" i="1"/>
  <c r="M45" i="1" s="1"/>
  <c r="M25" i="1"/>
  <c r="M24" i="1"/>
  <c r="M23" i="1"/>
  <c r="M20" i="1"/>
  <c r="M14" i="1"/>
  <c r="M8" i="1"/>
  <c r="M88" i="1" l="1"/>
  <c r="M59" i="13"/>
  <c r="M90" i="13"/>
  <c r="M60" i="20"/>
  <c r="M55" i="1"/>
  <c r="M92" i="1" s="1"/>
  <c r="M57" i="1"/>
  <c r="M94" i="1" s="1"/>
  <c r="M210" i="21"/>
  <c r="M56" i="1"/>
  <c r="M93" i="1" s="1"/>
  <c r="M26" i="1"/>
  <c r="M58" i="1" s="1"/>
  <c r="M95" i="1" s="1"/>
  <c r="L12" i="11" l="1"/>
  <c r="K12" i="11"/>
  <c r="J12" i="11"/>
  <c r="I12" i="11"/>
  <c r="H12" i="11"/>
  <c r="G12" i="11"/>
  <c r="F12" i="11"/>
  <c r="E12" i="11"/>
  <c r="D12" i="11"/>
  <c r="C12" i="11"/>
  <c r="L20" i="11"/>
  <c r="K20" i="11"/>
  <c r="J20" i="11"/>
  <c r="I20" i="11"/>
  <c r="H20" i="11"/>
  <c r="G20" i="11"/>
  <c r="F20" i="11"/>
  <c r="E20" i="11"/>
  <c r="D20" i="11"/>
  <c r="C20" i="11"/>
  <c r="L28" i="11"/>
  <c r="K28" i="11"/>
  <c r="J28" i="11"/>
  <c r="J29" i="11" s="1"/>
  <c r="I28" i="11"/>
  <c r="H28" i="11"/>
  <c r="G28" i="11"/>
  <c r="F28" i="11"/>
  <c r="E28" i="11"/>
  <c r="D28" i="11"/>
  <c r="C28" i="11"/>
  <c r="D29" i="11" l="1"/>
  <c r="C29" i="11"/>
  <c r="I29" i="11"/>
  <c r="G29" i="11"/>
  <c r="H29" i="11"/>
  <c r="K29" i="11"/>
  <c r="E29" i="11"/>
  <c r="F29" i="11"/>
  <c r="L29" i="11"/>
  <c r="I111" i="21"/>
  <c r="I110" i="21"/>
  <c r="I109" i="21"/>
  <c r="I108" i="21"/>
  <c r="I107" i="21"/>
  <c r="I106" i="21"/>
  <c r="I204" i="21" s="1"/>
  <c r="I105" i="21"/>
  <c r="I104" i="21"/>
  <c r="I103" i="21"/>
  <c r="I102" i="21"/>
  <c r="I101" i="21"/>
  <c r="I100" i="21"/>
  <c r="I99" i="21"/>
  <c r="I98" i="21"/>
  <c r="I97" i="21"/>
  <c r="I56" i="21"/>
  <c r="I209" i="21" s="1"/>
  <c r="I55" i="21"/>
  <c r="I54" i="21"/>
  <c r="I207" i="21" s="1"/>
  <c r="I53" i="21"/>
  <c r="I52" i="21"/>
  <c r="I51" i="21"/>
  <c r="I50" i="21"/>
  <c r="I203" i="21" s="1"/>
  <c r="I49" i="21"/>
  <c r="I202" i="21" s="1"/>
  <c r="I48" i="21"/>
  <c r="I201" i="21" s="1"/>
  <c r="I47" i="21"/>
  <c r="I46" i="21"/>
  <c r="I45" i="21"/>
  <c r="I44" i="21"/>
  <c r="I43" i="21"/>
  <c r="I42" i="21"/>
  <c r="I39" i="21"/>
  <c r="I94" i="21"/>
  <c r="I82" i="13"/>
  <c r="I81" i="13"/>
  <c r="I80" i="13"/>
  <c r="I51" i="13"/>
  <c r="I58" i="13" s="1"/>
  <c r="I50" i="13"/>
  <c r="I57" i="13" s="1"/>
  <c r="I49" i="13"/>
  <c r="I56" i="13" s="1"/>
  <c r="I46" i="13"/>
  <c r="I52" i="20"/>
  <c r="I51" i="20"/>
  <c r="I50" i="20"/>
  <c r="I27" i="20"/>
  <c r="I26" i="20"/>
  <c r="I25" i="20"/>
  <c r="I10" i="20"/>
  <c r="I196" i="21" l="1"/>
  <c r="I83" i="13"/>
  <c r="I197" i="21"/>
  <c r="I198" i="21"/>
  <c r="I208" i="21"/>
  <c r="I200" i="21"/>
  <c r="I206" i="21"/>
  <c r="I199" i="21"/>
  <c r="I205" i="21"/>
  <c r="I112" i="21"/>
  <c r="I57" i="21"/>
  <c r="I195" i="21"/>
  <c r="I87" i="13"/>
  <c r="I88" i="13"/>
  <c r="I89" i="13"/>
  <c r="I59" i="13"/>
  <c r="I52" i="13"/>
  <c r="I58" i="20"/>
  <c r="I83" i="20" s="1"/>
  <c r="I59" i="20"/>
  <c r="I84" i="20" s="1"/>
  <c r="I53" i="20"/>
  <c r="I28" i="20"/>
  <c r="I57" i="20"/>
  <c r="I82" i="20" s="1"/>
  <c r="I210" i="21" l="1"/>
  <c r="I90" i="13"/>
  <c r="I85" i="20"/>
  <c r="I60" i="20"/>
  <c r="I155" i="21"/>
  <c r="L38" i="21" l="1"/>
  <c r="L32" i="13"/>
  <c r="L31" i="13"/>
  <c r="L30" i="13"/>
  <c r="K32" i="13"/>
  <c r="K31" i="13"/>
  <c r="K30" i="13"/>
  <c r="L21" i="13"/>
  <c r="K21" i="13"/>
  <c r="L52" i="20"/>
  <c r="L51" i="20"/>
  <c r="L50" i="20"/>
  <c r="K52" i="20"/>
  <c r="K51" i="20"/>
  <c r="K50" i="20"/>
  <c r="L41" i="20"/>
  <c r="K41" i="20"/>
  <c r="L10" i="20"/>
  <c r="L25" i="1" l="1"/>
  <c r="L24" i="1"/>
  <c r="L23" i="1"/>
  <c r="K25" i="1"/>
  <c r="K24" i="1"/>
  <c r="K23" i="1"/>
  <c r="L20" i="1"/>
  <c r="K20" i="1"/>
  <c r="J20" i="1"/>
  <c r="I20" i="1"/>
  <c r="H20" i="1"/>
  <c r="G20" i="1"/>
  <c r="F20" i="1"/>
  <c r="L180" i="21" l="1"/>
  <c r="L56" i="21" l="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25" i="20" l="1"/>
  <c r="L26" i="20"/>
  <c r="L50" i="13"/>
  <c r="L51" i="13"/>
  <c r="M28" i="11" l="1"/>
  <c r="M20" i="11"/>
  <c r="M12" i="11"/>
  <c r="N2" i="11"/>
  <c r="N1" i="11"/>
  <c r="L191" i="21"/>
  <c r="L173" i="21"/>
  <c r="L155" i="21"/>
  <c r="L131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4" i="21"/>
  <c r="L76" i="21"/>
  <c r="L39" i="21"/>
  <c r="L21" i="21"/>
  <c r="M3" i="21"/>
  <c r="M2" i="21"/>
  <c r="L82" i="13"/>
  <c r="L81" i="13"/>
  <c r="L80" i="13"/>
  <c r="L77" i="13"/>
  <c r="L71" i="13"/>
  <c r="L49" i="13"/>
  <c r="L52" i="13" s="1"/>
  <c r="L46" i="13"/>
  <c r="L40" i="13"/>
  <c r="L33" i="13"/>
  <c r="L27" i="13"/>
  <c r="L15" i="13"/>
  <c r="L9" i="13"/>
  <c r="M3" i="13"/>
  <c r="M2" i="13"/>
  <c r="L78" i="20"/>
  <c r="L72" i="20"/>
  <c r="L57" i="20"/>
  <c r="L47" i="20"/>
  <c r="L35" i="20"/>
  <c r="L27" i="20"/>
  <c r="L22" i="20"/>
  <c r="L16" i="20"/>
  <c r="L201" i="21" l="1"/>
  <c r="L207" i="21"/>
  <c r="L59" i="20"/>
  <c r="L84" i="20" s="1"/>
  <c r="M29" i="11"/>
  <c r="L199" i="21"/>
  <c r="L205" i="21"/>
  <c r="L198" i="21"/>
  <c r="L200" i="21"/>
  <c r="L206" i="21"/>
  <c r="L204" i="21"/>
  <c r="L197" i="21"/>
  <c r="L203" i="21"/>
  <c r="L209" i="21"/>
  <c r="L112" i="21"/>
  <c r="L196" i="21"/>
  <c r="L202" i="21"/>
  <c r="L208" i="21"/>
  <c r="L57" i="21"/>
  <c r="L195" i="21"/>
  <c r="L57" i="13"/>
  <c r="L88" i="13" s="1"/>
  <c r="L58" i="13"/>
  <c r="L89" i="13" s="1"/>
  <c r="L56" i="13"/>
  <c r="L87" i="13" s="1"/>
  <c r="L83" i="13"/>
  <c r="L53" i="20"/>
  <c r="L58" i="20"/>
  <c r="L83" i="20" s="1"/>
  <c r="L82" i="20"/>
  <c r="L28" i="20"/>
  <c r="L210" i="21" l="1"/>
  <c r="L90" i="13"/>
  <c r="L59" i="13"/>
  <c r="L60" i="20"/>
  <c r="L85" i="20"/>
  <c r="L109" i="1" l="1"/>
  <c r="L105" i="1"/>
  <c r="L87" i="1"/>
  <c r="L86" i="1"/>
  <c r="L85" i="1"/>
  <c r="L82" i="1"/>
  <c r="L78" i="1"/>
  <c r="L76" i="1"/>
  <c r="L72" i="1"/>
  <c r="L70" i="1"/>
  <c r="L52" i="1"/>
  <c r="L44" i="1"/>
  <c r="L43" i="1"/>
  <c r="L42" i="1"/>
  <c r="L39" i="1"/>
  <c r="L33" i="1"/>
  <c r="L14" i="1"/>
  <c r="L8" i="1"/>
  <c r="L55" i="1" l="1"/>
  <c r="L92" i="1" s="1"/>
  <c r="L88" i="1"/>
  <c r="L45" i="1"/>
  <c r="L56" i="1"/>
  <c r="L93" i="1" s="1"/>
  <c r="L57" i="1"/>
  <c r="L94" i="1" s="1"/>
  <c r="L26" i="1"/>
  <c r="B195" i="21"/>
  <c r="C195" i="21"/>
  <c r="D195" i="21"/>
  <c r="E195" i="21"/>
  <c r="F195" i="21"/>
  <c r="G195" i="21"/>
  <c r="H195" i="21"/>
  <c r="J195" i="21"/>
  <c r="B196" i="21"/>
  <c r="C196" i="21"/>
  <c r="D196" i="21"/>
  <c r="E196" i="21"/>
  <c r="F196" i="21"/>
  <c r="G196" i="21"/>
  <c r="H196" i="21"/>
  <c r="J196" i="21"/>
  <c r="B197" i="21"/>
  <c r="C197" i="21"/>
  <c r="D197" i="21"/>
  <c r="E197" i="21"/>
  <c r="F197" i="21"/>
  <c r="G197" i="21"/>
  <c r="H197" i="21"/>
  <c r="J197" i="21"/>
  <c r="B198" i="21"/>
  <c r="C198" i="21"/>
  <c r="D198" i="21"/>
  <c r="E198" i="21"/>
  <c r="F198" i="21"/>
  <c r="G198" i="21"/>
  <c r="H198" i="21"/>
  <c r="J198" i="21"/>
  <c r="B199" i="21"/>
  <c r="C199" i="21"/>
  <c r="D199" i="21"/>
  <c r="E199" i="21"/>
  <c r="F199" i="21"/>
  <c r="G199" i="21"/>
  <c r="H199" i="21"/>
  <c r="J199" i="21"/>
  <c r="B200" i="21"/>
  <c r="C200" i="21"/>
  <c r="D200" i="21"/>
  <c r="E200" i="21"/>
  <c r="F200" i="21"/>
  <c r="G200" i="21"/>
  <c r="H200" i="21"/>
  <c r="J200" i="21"/>
  <c r="B201" i="21"/>
  <c r="C201" i="21"/>
  <c r="D201" i="21"/>
  <c r="E201" i="21"/>
  <c r="F201" i="21"/>
  <c r="G201" i="21"/>
  <c r="H201" i="21"/>
  <c r="J201" i="21"/>
  <c r="B202" i="21"/>
  <c r="C202" i="21"/>
  <c r="D202" i="21"/>
  <c r="E202" i="21"/>
  <c r="F202" i="21"/>
  <c r="G202" i="21"/>
  <c r="H202" i="21"/>
  <c r="J202" i="21"/>
  <c r="B203" i="21"/>
  <c r="C203" i="21"/>
  <c r="D203" i="21"/>
  <c r="E203" i="21"/>
  <c r="F203" i="21"/>
  <c r="G203" i="21"/>
  <c r="H203" i="21"/>
  <c r="J203" i="21"/>
  <c r="B204" i="21"/>
  <c r="C204" i="21"/>
  <c r="D204" i="21"/>
  <c r="E204" i="21"/>
  <c r="F204" i="21"/>
  <c r="G204" i="21"/>
  <c r="H204" i="21"/>
  <c r="J204" i="21"/>
  <c r="B205" i="21"/>
  <c r="C205" i="21"/>
  <c r="D205" i="21"/>
  <c r="E205" i="21"/>
  <c r="F205" i="21"/>
  <c r="G205" i="21"/>
  <c r="H205" i="21"/>
  <c r="J205" i="21"/>
  <c r="B206" i="21"/>
  <c r="C206" i="21"/>
  <c r="D206" i="21"/>
  <c r="E206" i="21"/>
  <c r="F206" i="21"/>
  <c r="G206" i="21"/>
  <c r="H206" i="21"/>
  <c r="J206" i="21"/>
  <c r="B207" i="21"/>
  <c r="C207" i="21"/>
  <c r="D207" i="21"/>
  <c r="E207" i="21"/>
  <c r="F207" i="21"/>
  <c r="G207" i="21"/>
  <c r="H207" i="21"/>
  <c r="J207" i="21"/>
  <c r="B208" i="21"/>
  <c r="C208" i="21"/>
  <c r="D208" i="21"/>
  <c r="E208" i="21"/>
  <c r="F208" i="21"/>
  <c r="G208" i="21"/>
  <c r="H208" i="21"/>
  <c r="J208" i="21"/>
  <c r="B209" i="21"/>
  <c r="C209" i="21"/>
  <c r="D209" i="21"/>
  <c r="E209" i="21"/>
  <c r="F209" i="21"/>
  <c r="G209" i="21"/>
  <c r="H209" i="21"/>
  <c r="J209" i="21"/>
  <c r="B210" i="21" l="1"/>
  <c r="L58" i="1"/>
  <c r="L95" i="1" s="1"/>
  <c r="H210" i="21"/>
  <c r="C210" i="21"/>
  <c r="G210" i="21"/>
  <c r="D210" i="21"/>
  <c r="J210" i="21"/>
  <c r="F210" i="21"/>
  <c r="E210" i="21"/>
  <c r="K8" i="1"/>
  <c r="A31" i="11" l="1"/>
  <c r="A32" i="11"/>
  <c r="A33" i="11"/>
  <c r="A30" i="11"/>
  <c r="A212" i="21"/>
  <c r="A213" i="21"/>
  <c r="A214" i="21"/>
  <c r="A211" i="21"/>
  <c r="J191" i="21"/>
  <c r="J131" i="21"/>
  <c r="A92" i="13"/>
  <c r="A93" i="13"/>
  <c r="A94" i="13"/>
  <c r="A91" i="13"/>
  <c r="A87" i="20"/>
  <c r="A88" i="20"/>
  <c r="A89" i="20"/>
  <c r="A86" i="20"/>
  <c r="K98" i="21" l="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97" i="21"/>
  <c r="K43" i="21"/>
  <c r="K44" i="21"/>
  <c r="K45" i="21"/>
  <c r="K46" i="21"/>
  <c r="K47" i="21"/>
  <c r="K48" i="21"/>
  <c r="K49" i="21"/>
  <c r="K50" i="21"/>
  <c r="K51" i="21"/>
  <c r="K204" i="21" s="1"/>
  <c r="K52" i="21"/>
  <c r="K53" i="21"/>
  <c r="K54" i="21"/>
  <c r="K55" i="21"/>
  <c r="K56" i="21"/>
  <c r="K42" i="21"/>
  <c r="L4" i="11"/>
  <c r="M4" i="11" s="1"/>
  <c r="N4" i="11" s="1"/>
  <c r="K5" i="21"/>
  <c r="L5" i="21" s="1"/>
  <c r="M5" i="21" s="1"/>
  <c r="K5" i="13"/>
  <c r="L5" i="13" s="1"/>
  <c r="M5" i="13" s="1"/>
  <c r="K6" i="20"/>
  <c r="K4" i="1"/>
  <c r="L4" i="1" s="1"/>
  <c r="M4" i="1" s="1"/>
  <c r="K195" i="21" l="1"/>
  <c r="K208" i="21"/>
  <c r="K196" i="21"/>
  <c r="M78" i="21"/>
  <c r="M175" i="21"/>
  <c r="M115" i="21"/>
  <c r="M23" i="21"/>
  <c r="M157" i="21"/>
  <c r="M139" i="21"/>
  <c r="M96" i="21"/>
  <c r="M41" i="21"/>
  <c r="M60" i="21"/>
  <c r="M194" i="21"/>
  <c r="M55" i="13"/>
  <c r="M48" i="13"/>
  <c r="M86" i="13"/>
  <c r="M36" i="13"/>
  <c r="M11" i="13"/>
  <c r="M17" i="13" s="1"/>
  <c r="M29" i="13"/>
  <c r="M73" i="13"/>
  <c r="M23" i="13"/>
  <c r="M42" i="13"/>
  <c r="M67" i="13"/>
  <c r="M79" i="13"/>
  <c r="M22" i="1"/>
  <c r="M29" i="1"/>
  <c r="M10" i="1"/>
  <c r="M16" i="1" s="1"/>
  <c r="M48" i="1"/>
  <c r="M35" i="1"/>
  <c r="M54" i="1"/>
  <c r="M41" i="1"/>
  <c r="L6" i="20"/>
  <c r="M6" i="20" s="1"/>
  <c r="L96" i="21"/>
  <c r="L194" i="21"/>
  <c r="L139" i="21"/>
  <c r="L78" i="21"/>
  <c r="L41" i="21"/>
  <c r="L60" i="21"/>
  <c r="L23" i="21"/>
  <c r="L157" i="21"/>
  <c r="L115" i="21"/>
  <c r="L175" i="21"/>
  <c r="K200" i="21"/>
  <c r="L79" i="13"/>
  <c r="L42" i="13"/>
  <c r="L23" i="13"/>
  <c r="L67" i="13"/>
  <c r="L86" i="13"/>
  <c r="L11" i="13"/>
  <c r="L17" i="13" s="1"/>
  <c r="L36" i="13"/>
  <c r="L55" i="13"/>
  <c r="L73" i="13"/>
  <c r="L48" i="13"/>
  <c r="L29" i="13"/>
  <c r="K74" i="20"/>
  <c r="L35" i="1"/>
  <c r="L54" i="1"/>
  <c r="L29" i="1"/>
  <c r="L48" i="1"/>
  <c r="L22" i="1"/>
  <c r="L41" i="1"/>
  <c r="L10" i="1"/>
  <c r="L16" i="1" s="1"/>
  <c r="K207" i="21"/>
  <c r="K199" i="21"/>
  <c r="K198" i="21"/>
  <c r="K203" i="21"/>
  <c r="K206" i="21"/>
  <c r="K202" i="21"/>
  <c r="K209" i="21"/>
  <c r="K205" i="21"/>
  <c r="K201" i="21"/>
  <c r="K197" i="21"/>
  <c r="K191" i="21"/>
  <c r="K173" i="21"/>
  <c r="K155" i="21"/>
  <c r="K131" i="21"/>
  <c r="K112" i="21"/>
  <c r="K94" i="21"/>
  <c r="K76" i="21"/>
  <c r="K57" i="21"/>
  <c r="K39" i="21"/>
  <c r="K21" i="21"/>
  <c r="K194" i="21"/>
  <c r="K175" i="21"/>
  <c r="K157" i="21"/>
  <c r="K139" i="21"/>
  <c r="K115" i="21"/>
  <c r="K96" i="21"/>
  <c r="K78" i="21"/>
  <c r="K60" i="21"/>
  <c r="K41" i="21"/>
  <c r="K23" i="21"/>
  <c r="K86" i="13"/>
  <c r="K79" i="13"/>
  <c r="K73" i="13"/>
  <c r="K67" i="13"/>
  <c r="K55" i="13"/>
  <c r="K48" i="13"/>
  <c r="K42" i="13"/>
  <c r="K36" i="13"/>
  <c r="K29" i="13"/>
  <c r="K23" i="13"/>
  <c r="K11" i="13"/>
  <c r="K17" i="13" s="1"/>
  <c r="K82" i="13"/>
  <c r="K81" i="13"/>
  <c r="K80" i="13"/>
  <c r="K77" i="13"/>
  <c r="K71" i="13"/>
  <c r="K51" i="13"/>
  <c r="K50" i="13"/>
  <c r="K49" i="13"/>
  <c r="K46" i="13"/>
  <c r="K40" i="13"/>
  <c r="K27" i="13"/>
  <c r="K15" i="13"/>
  <c r="K9" i="13"/>
  <c r="K78" i="20"/>
  <c r="K72" i="20"/>
  <c r="K81" i="20"/>
  <c r="K68" i="20"/>
  <c r="K27" i="20"/>
  <c r="K26" i="20"/>
  <c r="K25" i="20"/>
  <c r="K56" i="20"/>
  <c r="K49" i="20"/>
  <c r="K47" i="20"/>
  <c r="K35" i="20"/>
  <c r="K22" i="20"/>
  <c r="K16" i="20"/>
  <c r="K10" i="20"/>
  <c r="K43" i="20"/>
  <c r="K31" i="20"/>
  <c r="K24" i="20"/>
  <c r="K18" i="20"/>
  <c r="K12" i="20"/>
  <c r="K37" i="20" s="1"/>
  <c r="L24" i="20" l="1"/>
  <c r="L31" i="20"/>
  <c r="L12" i="20"/>
  <c r="L37" i="20" s="1"/>
  <c r="M68" i="20"/>
  <c r="M18" i="20"/>
  <c r="M31" i="20"/>
  <c r="M74" i="20"/>
  <c r="M49" i="20"/>
  <c r="M56" i="20"/>
  <c r="M81" i="20"/>
  <c r="M12" i="20"/>
  <c r="M37" i="20" s="1"/>
  <c r="M43" i="20"/>
  <c r="M24" i="20"/>
  <c r="M84" i="1"/>
  <c r="M91" i="1"/>
  <c r="K57" i="20"/>
  <c r="K82" i="20" s="1"/>
  <c r="L74" i="20"/>
  <c r="L43" i="20"/>
  <c r="L81" i="20"/>
  <c r="L68" i="20"/>
  <c r="L49" i="20"/>
  <c r="L18" i="20"/>
  <c r="L56" i="20"/>
  <c r="L91" i="1"/>
  <c r="L84" i="1"/>
  <c r="K57" i="13"/>
  <c r="K88" i="13" s="1"/>
  <c r="K59" i="20"/>
  <c r="K84" i="20" s="1"/>
  <c r="K58" i="20"/>
  <c r="K83" i="20" s="1"/>
  <c r="K210" i="21"/>
  <c r="K56" i="13"/>
  <c r="K87" i="13" s="1"/>
  <c r="K33" i="13"/>
  <c r="K83" i="13"/>
  <c r="K52" i="13"/>
  <c r="K58" i="13"/>
  <c r="K89" i="13" s="1"/>
  <c r="K53" i="20"/>
  <c r="K28" i="20"/>
  <c r="K85" i="20" l="1"/>
  <c r="K59" i="13"/>
  <c r="K60" i="20"/>
  <c r="K90" i="13"/>
  <c r="K105" i="1"/>
  <c r="K78" i="1"/>
  <c r="K72" i="1"/>
  <c r="K109" i="1"/>
  <c r="K87" i="1"/>
  <c r="K86" i="1"/>
  <c r="K85" i="1"/>
  <c r="K76" i="1"/>
  <c r="K70" i="1"/>
  <c r="K54" i="1"/>
  <c r="K52" i="1"/>
  <c r="K48" i="1"/>
  <c r="K44" i="1"/>
  <c r="K57" i="1" s="1"/>
  <c r="K43" i="1"/>
  <c r="K42" i="1"/>
  <c r="K41" i="1"/>
  <c r="K39" i="1"/>
  <c r="K35" i="1"/>
  <c r="K33" i="1"/>
  <c r="K29" i="1"/>
  <c r="K22" i="1"/>
  <c r="K14" i="1"/>
  <c r="K10" i="1"/>
  <c r="K16" i="1" s="1"/>
  <c r="K45" i="1" l="1"/>
  <c r="K91" i="1"/>
  <c r="K84" i="1"/>
  <c r="K88" i="1"/>
  <c r="K26" i="1"/>
  <c r="K56" i="1"/>
  <c r="K93" i="1" s="1"/>
  <c r="K94" i="1"/>
  <c r="K55" i="1"/>
  <c r="K92" i="1" s="1"/>
  <c r="K58" i="1" l="1"/>
  <c r="K95" i="1" s="1"/>
  <c r="J109" i="1"/>
  <c r="I109" i="1"/>
  <c r="H109" i="1"/>
  <c r="G109" i="1"/>
  <c r="F109" i="1"/>
  <c r="J87" i="1"/>
  <c r="I87" i="1"/>
  <c r="H87" i="1"/>
  <c r="G87" i="1"/>
  <c r="F87" i="1"/>
  <c r="J86" i="1"/>
  <c r="I86" i="1"/>
  <c r="H86" i="1"/>
  <c r="G86" i="1"/>
  <c r="F86" i="1"/>
  <c r="J85" i="1"/>
  <c r="I85" i="1"/>
  <c r="H85" i="1"/>
  <c r="G85" i="1"/>
  <c r="F85" i="1"/>
  <c r="J82" i="1"/>
  <c r="I82" i="1"/>
  <c r="H82" i="1"/>
  <c r="G82" i="1"/>
  <c r="F82" i="1"/>
  <c r="I78" i="1"/>
  <c r="I84" i="1" s="1"/>
  <c r="H78" i="1"/>
  <c r="H84" i="1" s="1"/>
  <c r="J76" i="1"/>
  <c r="I76" i="1"/>
  <c r="H76" i="1"/>
  <c r="G76" i="1"/>
  <c r="F76" i="1"/>
  <c r="I72" i="1"/>
  <c r="H72" i="1"/>
  <c r="J70" i="1"/>
  <c r="I70" i="1"/>
  <c r="H70" i="1"/>
  <c r="G70" i="1"/>
  <c r="F70" i="1"/>
  <c r="J54" i="1"/>
  <c r="I54" i="1"/>
  <c r="I105" i="1" s="1"/>
  <c r="H54" i="1"/>
  <c r="H91" i="1" s="1"/>
  <c r="J52" i="1"/>
  <c r="I52" i="1"/>
  <c r="H52" i="1"/>
  <c r="G52" i="1"/>
  <c r="F52" i="1"/>
  <c r="J48" i="1"/>
  <c r="I48" i="1"/>
  <c r="H48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J39" i="1"/>
  <c r="I39" i="1"/>
  <c r="H39" i="1"/>
  <c r="G39" i="1"/>
  <c r="F39" i="1"/>
  <c r="J35" i="1"/>
  <c r="I35" i="1"/>
  <c r="H35" i="1"/>
  <c r="J33" i="1"/>
  <c r="J45" i="1" s="1"/>
  <c r="I33" i="1"/>
  <c r="H33" i="1"/>
  <c r="G33" i="1"/>
  <c r="F33" i="1"/>
  <c r="J29" i="1"/>
  <c r="I29" i="1"/>
  <c r="H29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J14" i="1"/>
  <c r="I14" i="1"/>
  <c r="H14" i="1"/>
  <c r="G14" i="1"/>
  <c r="F14" i="1"/>
  <c r="J10" i="1"/>
  <c r="J16" i="1" s="1"/>
  <c r="I10" i="1"/>
  <c r="I16" i="1" s="1"/>
  <c r="H10" i="1"/>
  <c r="H16" i="1" s="1"/>
  <c r="J8" i="1"/>
  <c r="I8" i="1"/>
  <c r="H8" i="1"/>
  <c r="G8" i="1"/>
  <c r="F8" i="1"/>
  <c r="H45" i="1" l="1"/>
  <c r="G55" i="1"/>
  <c r="G92" i="1" s="1"/>
  <c r="I45" i="1"/>
  <c r="F45" i="1"/>
  <c r="G88" i="1"/>
  <c r="G56" i="1"/>
  <c r="G93" i="1" s="1"/>
  <c r="J57" i="1"/>
  <c r="J94" i="1" s="1"/>
  <c r="H88" i="1"/>
  <c r="F88" i="1"/>
  <c r="I56" i="1"/>
  <c r="I93" i="1" s="1"/>
  <c r="I57" i="1"/>
  <c r="I94" i="1" s="1"/>
  <c r="I26" i="1"/>
  <c r="I58" i="1" s="1"/>
  <c r="H56" i="1"/>
  <c r="H93" i="1" s="1"/>
  <c r="J91" i="1"/>
  <c r="J105" i="1"/>
  <c r="F55" i="1"/>
  <c r="F92" i="1" s="1"/>
  <c r="J26" i="1"/>
  <c r="J58" i="1" s="1"/>
  <c r="H57" i="1"/>
  <c r="H94" i="1" s="1"/>
  <c r="J55" i="1"/>
  <c r="J92" i="1" s="1"/>
  <c r="F57" i="1"/>
  <c r="F94" i="1" s="1"/>
  <c r="F56" i="1"/>
  <c r="F93" i="1" s="1"/>
  <c r="G57" i="1"/>
  <c r="G94" i="1" s="1"/>
  <c r="J88" i="1"/>
  <c r="I91" i="1"/>
  <c r="H26" i="1"/>
  <c r="H58" i="1" s="1"/>
  <c r="G45" i="1"/>
  <c r="I55" i="1"/>
  <c r="I92" i="1" s="1"/>
  <c r="J56" i="1"/>
  <c r="J93" i="1" s="1"/>
  <c r="H55" i="1"/>
  <c r="H92" i="1" s="1"/>
  <c r="F26" i="1"/>
  <c r="I88" i="1"/>
  <c r="G26" i="1"/>
  <c r="H95" i="1" l="1"/>
  <c r="F58" i="1"/>
  <c r="F95" i="1" s="1"/>
  <c r="J95" i="1"/>
  <c r="G58" i="1"/>
  <c r="G95" i="1" s="1"/>
  <c r="I95" i="1"/>
</calcChain>
</file>

<file path=xl/sharedStrings.xml><?xml version="1.0" encoding="utf-8"?>
<sst xmlns="http://schemas.openxmlformats.org/spreadsheetml/2006/main" count="446" uniqueCount="83">
  <si>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</si>
  <si>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</si>
  <si>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</si>
  <si>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</si>
  <si>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</si>
  <si>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</si>
  <si>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</si>
  <si>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</si>
  <si>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</si>
  <si>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</si>
  <si>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</si>
  <si>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</si>
  <si>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</si>
  <si>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</si>
  <si>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</si>
  <si>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</si>
  <si>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</si>
  <si>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</si>
  <si>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</si>
  <si>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</si>
  <si>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</si>
  <si>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</si>
  <si>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</si>
  <si>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</si>
  <si>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</si>
  <si>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</si>
  <si>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</si>
  <si>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</si>
  <si>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</si>
  <si>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</si>
  <si>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</si>
  <si>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</si>
  <si>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</si>
  <si>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</si>
  <si>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</si>
  <si>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</si>
  <si>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</si>
  <si>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</si>
  <si>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</si>
  <si>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</si>
  <si>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</si>
  <si>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</si>
  <si>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</si>
  <si>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</si>
  <si>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</si>
  <si>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</si>
  <si>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</si>
  <si>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</si>
  <si>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</si>
  <si>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</si>
  <si>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</si>
  <si>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</si>
  <si>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</si>
  <si>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</si>
  <si>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</si>
  <si>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</si>
  <si>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</si>
  <si>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</si>
  <si>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</si>
  <si>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kontzer.
VPO concert.</t>
  </si>
  <si>
    <t>BOE gainerakoak
VPO resto</t>
  </si>
  <si>
    <t>Etxebizitza Tasatu Autonomikoak                           Viviendas Tasadas Autonómicas</t>
  </si>
  <si>
    <t>Zuzkidurako bizitokiak(*)
Alojamientos dotacionales(*)</t>
  </si>
  <si>
    <t>Donostia/San Sebastián</t>
  </si>
  <si>
    <t>Vitoria-Gasteiz</t>
  </si>
  <si>
    <t>GUZTIRA/TOTAL</t>
  </si>
  <si>
    <t>BOE Sailekoak
VPO Dpto.</t>
  </si>
  <si>
    <t>BOE Sailekoak eta Kontzertatuak
VPO Dpto. y Concertadas</t>
  </si>
  <si>
    <t>Udal etxebizitza tasatuak(*)
Viviendas Tasadas municipales(*)</t>
  </si>
  <si>
    <t>2023(*)</t>
  </si>
  <si>
    <t>EESS Saila 
VVSS Departamento</t>
  </si>
  <si>
    <t>EESS Saila  
VVSS Departamento</t>
  </si>
  <si>
    <t>VIVIENDAS PROTEGIDAS INICIADAS SEGÚN AÑO POR TERRITORIO HISTÓRICO</t>
  </si>
  <si>
    <t>ETXEBIZITZA BABESTU HASIAK, URTEKA ETA LURRALDEKA</t>
  </si>
  <si>
    <t>EUSKO JAURLARITZAREN KALIFIKAZIOAREN MENPE EZ DAUDEN ETXEBIZITZA TASATUAK ETA ZUZKIDURA BIZITOKIAK, HAINBAT ITURRIREN BITARTEZ ZENBATETSIAK</t>
  </si>
  <si>
    <t>VIVIENDAS TASADAS Y ADAS NO SUJETAS A CALIFICACIÓN G.VASCO Y ESTIMADAS EN BASE A DISTINTAS FUENTES</t>
  </si>
  <si>
    <t>VIVIENDAS TASADAS Y ADAS NO SUJETAS A CALIFICACIÓN G.VASCO Y EN BASE A LA EDYVI</t>
  </si>
  <si>
    <t>Eusko Jaurlaritzaren administrazio-sailkapena duten etxebizitzak guztira
Total Viviendas Sujetas a Calificación Administrativa Gobierno Vasco</t>
  </si>
  <si>
    <t>(*)2023ko 1. hiruhilekoa/Datos de 1º trimestre 2023</t>
  </si>
  <si>
    <t>Azkenengo eguneratzea 2023/07/01 - Última actualización a 01/07/2023</t>
  </si>
  <si>
    <t>(*)EEE eta Sailkoak/De EDYVI y del Departamento.  EEEko 2023ko 1. hiruhileko datuak gabe/Datos de EDYVI 1º trimestre 2023</t>
  </si>
  <si>
    <r>
      <rPr>
        <sz val="12"/>
        <rFont val="Ciutadella Rounded Bold"/>
      </rPr>
      <t xml:space="preserve">2023ko 2. hiruhilekoan arte </t>
    </r>
    <r>
      <rPr>
        <sz val="12"/>
        <rFont val="Ciutadella Rounded Medium"/>
      </rPr>
      <t xml:space="preserve">
</t>
    </r>
    <r>
      <rPr>
        <sz val="9"/>
        <rFont val="NoeText"/>
      </rPr>
      <t/>
    </r>
  </si>
  <si>
    <r>
      <rPr>
        <sz val="9"/>
        <rFont val="NoeText"/>
      </rPr>
      <t>Hasta 2º trimestre 2023</t>
    </r>
    <r>
      <rPr>
        <sz val="9"/>
        <rFont val="Ciutadella Rounded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</si>
</sst>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41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  <font>
      <b/>
      <sz val="10"/>
      <color theme="0"/>
      <name val="Ciutadella Rounded Medium"/>
    </font>
    <font>
      <sz val="10"/>
      <name val="Ciutadella Rounded Medium"/>
    </font>
    <font>
      <i/>
      <sz val="10"/>
      <color theme="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2"/>
      <name val="Ciutadella Rounded Bold"/>
    </font>
    <font>
      <sz val="9"/>
      <name val="NoeText"/>
    </font>
    <font>
      <sz val="9"/>
      <name val="Ciutadella Rounded Medium"/>
    </font>
    <font>
      <sz val="12"/>
      <name val="Ciutadella Rounded Medium"/>
    </font>
    <font>
      <sz val="14"/>
      <name val="Ciutadella Rounded Bold"/>
    </font>
    <font>
      <sz val="13"/>
      <name val="Ciutadella Rounded Bold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282941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B0C5DD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4" fontId="9" fillId="0" borderId="0" applyFont="0" applyFill="0" applyBorder="0" applyAlignment="0" applyProtection="0"/>
    <xf numFmtId="0" fontId="18" fillId="3" borderId="0" applyNumberFormat="0" applyBorder="0" applyAlignment="0" applyProtection="0"/>
    <xf numFmtId="4" fontId="1" fillId="0" borderId="0" applyFont="0" applyFill="0" applyBorder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9" fillId="23" borderId="4" applyNumberFormat="0" applyFont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6" fillId="0" borderId="8" applyNumberFormat="0" applyFill="0" applyAlignment="0" applyProtection="0"/>
    <xf numFmtId="0" fontId="27" fillId="0" borderId="9" applyNumberFormat="0" applyFill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3" fontId="4" fillId="0" borderId="0" xfId="0" applyNumberFormat="1" applyFont="1"/>
    <xf numFmtId="0" fontId="7" fillId="0" borderId="10" xfId="0" applyFont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5" fillId="0" borderId="0" xfId="36" applyFont="1" applyAlignment="1">
      <alignment horizontal="left"/>
    </xf>
    <xf numFmtId="0" fontId="6" fillId="0" borderId="0" xfId="35" applyFont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3" fontId="4" fillId="0" borderId="14" xfId="37" applyNumberFormat="1" applyFont="1" applyBorder="1"/>
    <xf numFmtId="0" fontId="5" fillId="0" borderId="0" xfId="35" applyFont="1" applyAlignment="1">
      <alignment horizontal="center"/>
    </xf>
    <xf numFmtId="0" fontId="5" fillId="0" borderId="15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36" applyFont="1" applyAlignment="1">
      <alignment horizontal="left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8" fillId="0" borderId="0" xfId="0" applyFont="1"/>
    <xf numFmtId="0" fontId="5" fillId="0" borderId="0" xfId="0" quotePrefix="1" applyFont="1"/>
    <xf numFmtId="0" fontId="4" fillId="0" borderId="0" xfId="0" applyFont="1" applyAlignment="1">
      <alignment wrapText="1"/>
    </xf>
    <xf numFmtId="0" fontId="8" fillId="0" borderId="0" xfId="37" applyFont="1" applyAlignment="1">
      <alignment horizontal="right"/>
    </xf>
    <xf numFmtId="0" fontId="7" fillId="24" borderId="10" xfId="0" applyFont="1" applyFill="1" applyBorder="1" applyAlignment="1">
      <alignment horizontal="center" vertical="center"/>
    </xf>
    <xf numFmtId="3" fontId="4" fillId="24" borderId="11" xfId="0" applyNumberFormat="1" applyFont="1" applyFill="1" applyBorder="1"/>
    <xf numFmtId="3" fontId="4" fillId="24" borderId="12" xfId="0" applyNumberFormat="1" applyFont="1" applyFill="1" applyBorder="1"/>
    <xf numFmtId="3" fontId="4" fillId="24" borderId="13" xfId="0" applyNumberFormat="1" applyFont="1" applyFill="1" applyBorder="1"/>
    <xf numFmtId="0" fontId="2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4" fillId="0" borderId="16" xfId="37" applyNumberFormat="1" applyFont="1" applyBorder="1"/>
    <xf numFmtId="0" fontId="8" fillId="0" borderId="0" xfId="0" applyFont="1" applyAlignment="1">
      <alignment horizontal="right" vertical="center"/>
    </xf>
    <xf numFmtId="3" fontId="28" fillId="0" borderId="0" xfId="0" applyNumberFormat="1" applyFont="1"/>
    <xf numFmtId="0" fontId="30" fillId="25" borderId="17" xfId="0" applyFont="1" applyFill="1" applyBorder="1" applyAlignment="1">
      <alignment horizontal="left" vertical="center" wrapText="1"/>
    </xf>
    <xf numFmtId="0" fontId="31" fillId="26" borderId="17" xfId="0" applyFont="1" applyFill="1" applyBorder="1" applyAlignment="1">
      <alignment horizontal="left" vertical="center"/>
    </xf>
    <xf numFmtId="0" fontId="31" fillId="27" borderId="17" xfId="0" applyFont="1" applyFill="1" applyBorder="1" applyAlignment="1">
      <alignment horizontal="left" vertical="center"/>
    </xf>
    <xf numFmtId="0" fontId="31" fillId="28" borderId="17" xfId="0" applyFont="1" applyFill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2" fillId="29" borderId="18" xfId="0" applyFont="1" applyFill="1" applyBorder="1" applyAlignment="1">
      <alignment horizontal="center" vertical="center"/>
    </xf>
    <xf numFmtId="3" fontId="31" fillId="26" borderId="18" xfId="0" applyNumberFormat="1" applyFont="1" applyFill="1" applyBorder="1" applyAlignment="1">
      <alignment vertical="center"/>
    </xf>
    <xf numFmtId="3" fontId="31" fillId="27" borderId="18" xfId="0" applyNumberFormat="1" applyFont="1" applyFill="1" applyBorder="1" applyAlignment="1">
      <alignment vertical="center"/>
    </xf>
    <xf numFmtId="3" fontId="31" fillId="28" borderId="18" xfId="0" applyNumberFormat="1" applyFont="1" applyFill="1" applyBorder="1" applyAlignment="1">
      <alignment vertical="center"/>
    </xf>
    <xf numFmtId="3" fontId="31" fillId="0" borderId="18" xfId="0" applyNumberFormat="1" applyFont="1" applyBorder="1" applyAlignment="1">
      <alignment vertical="center"/>
    </xf>
    <xf numFmtId="0" fontId="33" fillId="30" borderId="19" xfId="0" applyFont="1" applyFill="1" applyBorder="1" applyAlignment="1">
      <alignment vertical="center" wrapText="1"/>
    </xf>
    <xf numFmtId="0" fontId="33" fillId="30" borderId="20" xfId="0" applyFont="1" applyFill="1" applyBorder="1" applyAlignment="1">
      <alignment horizontal="left" vertical="center"/>
    </xf>
    <xf numFmtId="0" fontId="33" fillId="30" borderId="21" xfId="0" applyFont="1" applyFill="1" applyBorder="1" applyAlignment="1">
      <alignment horizontal="left" vertical="center"/>
    </xf>
    <xf numFmtId="0" fontId="34" fillId="30" borderId="22" xfId="0" applyFont="1" applyFill="1" applyBorder="1" applyAlignment="1">
      <alignment horizontal="center" vertical="center"/>
    </xf>
    <xf numFmtId="3" fontId="33" fillId="30" borderId="23" xfId="0" applyNumberFormat="1" applyFont="1" applyFill="1" applyBorder="1" applyAlignment="1">
      <alignment vertical="center"/>
    </xf>
    <xf numFmtId="3" fontId="33" fillId="30" borderId="24" xfId="0" applyNumberFormat="1" applyFont="1" applyFill="1" applyBorder="1" applyAlignment="1">
      <alignment vertical="center"/>
    </xf>
    <xf numFmtId="0" fontId="30" fillId="25" borderId="17" xfId="0" applyFont="1" applyFill="1" applyBorder="1" applyAlignment="1">
      <alignment horizontal="center" vertical="center" wrapText="1"/>
    </xf>
    <xf numFmtId="3" fontId="33" fillId="30" borderId="20" xfId="0" applyNumberFormat="1" applyFont="1" applyFill="1" applyBorder="1" applyAlignment="1">
      <alignment vertical="center"/>
    </xf>
    <xf numFmtId="0" fontId="31" fillId="27" borderId="17" xfId="0" applyFont="1" applyFill="1" applyBorder="1" applyAlignment="1">
      <alignment horizontal="left" vertical="center" wrapText="1"/>
    </xf>
    <xf numFmtId="0" fontId="31" fillId="26" borderId="17" xfId="0" applyFont="1" applyFill="1" applyBorder="1" applyAlignment="1">
      <alignment horizontal="left" vertical="center" wrapText="1"/>
    </xf>
    <xf numFmtId="0" fontId="31" fillId="28" borderId="17" xfId="0" applyFont="1" applyFill="1" applyBorder="1" applyAlignment="1">
      <alignment horizontal="left" vertical="center" wrapText="1"/>
    </xf>
    <xf numFmtId="3" fontId="31" fillId="0" borderId="17" xfId="0" applyNumberFormat="1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3" fillId="30" borderId="19" xfId="0" applyFont="1" applyFill="1" applyBorder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31" fillId="28" borderId="17" xfId="0" applyFont="1" applyFill="1" applyBorder="1" applyAlignment="1">
      <alignment horizontal="center" vertical="center"/>
    </xf>
    <xf numFmtId="0" fontId="31" fillId="26" borderId="17" xfId="0" applyFont="1" applyFill="1" applyBorder="1" applyAlignment="1">
      <alignment horizontal="center" vertical="center"/>
    </xf>
    <xf numFmtId="0" fontId="31" fillId="27" borderId="17" xfId="0" applyFont="1" applyFill="1" applyBorder="1" applyAlignment="1">
      <alignment horizontal="center" vertical="center" wrapText="1"/>
    </xf>
    <xf numFmtId="0" fontId="33" fillId="30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 xr:uid="{00000000-0005-0000-0000-000024000000}"/>
    <cellStyle name="Normal_ETXEAK0" xfId="36" xr:uid="{00000000-0005-0000-0000-000025000000}"/>
    <cellStyle name="Normal_Hiriburu hasi" xfId="37" xr:uid="{00000000-0005-0000-0000-000026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zoomScaleNormal="100" zoomScaleSheetLayoutView="75" workbookViewId="0">
      <selection activeCell="I2" sqref="I2"/>
    </sheetView>
  </sheetViews>
  <sheetFormatPr baseColWidth="10" defaultColWidth="12" defaultRowHeight="12.75"/>
  <cols>
    <col min="1" max="1" width="50.7109375" style="5" customWidth="1"/>
    <col min="2" max="2" width="0.140625" style="2" customWidth="1"/>
    <col min="3" max="7" width="5.7109375" style="2" customWidth="1"/>
    <col min="8" max="9" width="5.5703125" style="2" bestFit="1" customWidth="1"/>
    <col min="10" max="11" width="5.5703125" style="2" customWidth="1"/>
    <col min="12" max="12" width="5.5703125" style="2" bestFit="1" customWidth="1"/>
    <col min="13" max="13" width="8" style="2" bestFit="1" customWidth="1"/>
    <col min="14" max="16384" width="12" style="22"/>
  </cols>
  <sheetData>
    <row r="1" spans="1:13" ht="18">
      <c r="A1" s="71" t="s">
        <v>73</v>
      </c>
      <c r="K1" s="44"/>
      <c r="M1" s="69" t="s">
        <v>81</v>
      </c>
    </row>
    <row r="2" spans="1:13" ht="12.75" customHeight="1">
      <c r="A2" s="70" t="s">
        <v>72</v>
      </c>
      <c r="K2" s="44"/>
      <c r="M2" s="68" t="s">
        <v>82</v>
      </c>
    </row>
    <row r="3" spans="1:13" ht="13.5" thickBot="1">
      <c r="A3" s="3"/>
    </row>
    <row r="4" spans="1:13" ht="26.25" customHeight="1">
      <c r="A4" s="46" t="s">
        <v>0</v>
      </c>
      <c r="B4" s="10">
        <v>2012</v>
      </c>
      <c r="C4" s="51">
        <v>2013</v>
      </c>
      <c r="D4" s="51">
        <v>2014</v>
      </c>
      <c r="E4" s="51">
        <v>2015</v>
      </c>
      <c r="F4" s="51">
        <v>2016</v>
      </c>
      <c r="G4" s="51">
        <v>2017</v>
      </c>
      <c r="H4" s="51">
        <v>2018</v>
      </c>
      <c r="I4" s="51">
        <v>2019</v>
      </c>
      <c r="J4" s="51">
        <v>2020</v>
      </c>
      <c r="K4" s="51">
        <f>+J4+1</f>
        <v>2021</v>
      </c>
      <c r="L4" s="51">
        <f>+K4+1</f>
        <v>2022</v>
      </c>
      <c r="M4" s="51">
        <f>+L4+1</f>
        <v>2023</v>
      </c>
    </row>
    <row r="5" spans="1:13">
      <c r="A5" s="47" t="s">
        <v>1</v>
      </c>
      <c r="B5" s="6">
        <v>31</v>
      </c>
      <c r="C5" s="52">
        <v>0</v>
      </c>
      <c r="D5" s="52">
        <v>20</v>
      </c>
      <c r="E5" s="52">
        <v>15</v>
      </c>
      <c r="F5" s="52">
        <v>40</v>
      </c>
      <c r="G5" s="52">
        <v>52</v>
      </c>
      <c r="H5" s="52">
        <v>152</v>
      </c>
      <c r="I5" s="52">
        <v>189</v>
      </c>
      <c r="J5" s="52">
        <v>19</v>
      </c>
      <c r="K5" s="52">
        <v>248</v>
      </c>
      <c r="L5" s="52">
        <v>444</v>
      </c>
      <c r="M5" s="52">
        <v>230</v>
      </c>
    </row>
    <row r="6" spans="1:13">
      <c r="A6" s="48" t="s">
        <v>2</v>
      </c>
      <c r="B6" s="7">
        <v>828</v>
      </c>
      <c r="C6" s="53">
        <v>683</v>
      </c>
      <c r="D6" s="53">
        <v>606</v>
      </c>
      <c r="E6" s="53">
        <v>304</v>
      </c>
      <c r="F6" s="53">
        <v>302</v>
      </c>
      <c r="G6" s="53">
        <v>121</v>
      </c>
      <c r="H6" s="53">
        <v>364</v>
      </c>
      <c r="I6" s="53">
        <v>345</v>
      </c>
      <c r="J6" s="53">
        <v>334</v>
      </c>
      <c r="K6" s="53">
        <v>174</v>
      </c>
      <c r="L6" s="53">
        <v>588</v>
      </c>
      <c r="M6" s="53">
        <v>168</v>
      </c>
    </row>
    <row r="7" spans="1:13">
      <c r="A7" s="49" t="s">
        <v>3</v>
      </c>
      <c r="B7" s="6">
        <v>285</v>
      </c>
      <c r="C7" s="54">
        <v>333</v>
      </c>
      <c r="D7" s="54">
        <v>253</v>
      </c>
      <c r="E7" s="54">
        <v>85</v>
      </c>
      <c r="F7" s="54">
        <v>198</v>
      </c>
      <c r="G7" s="54">
        <v>90</v>
      </c>
      <c r="H7" s="54">
        <v>186</v>
      </c>
      <c r="I7" s="54">
        <v>91</v>
      </c>
      <c r="J7" s="54">
        <v>94</v>
      </c>
      <c r="K7" s="54">
        <v>30</v>
      </c>
      <c r="L7" s="54">
        <v>139</v>
      </c>
      <c r="M7" s="54">
        <v>64</v>
      </c>
    </row>
    <row r="8" spans="1:13" ht="13.5" thickBot="1">
      <c r="A8" s="50" t="s">
        <v>4</v>
      </c>
      <c r="B8" s="8">
        <v>1144</v>
      </c>
      <c r="C8" s="55">
        <v>1016</v>
      </c>
      <c r="D8" s="55">
        <v>879</v>
      </c>
      <c r="E8" s="55">
        <v>404</v>
      </c>
      <c r="F8" s="55">
        <f t="shared" ref="F8:K8" si="0">SUM(F5:F7)</f>
        <v>540</v>
      </c>
      <c r="G8" s="55">
        <f t="shared" si="0"/>
        <v>263</v>
      </c>
      <c r="H8" s="55">
        <f t="shared" si="0"/>
        <v>702</v>
      </c>
      <c r="I8" s="55">
        <f t="shared" si="0"/>
        <v>625</v>
      </c>
      <c r="J8" s="55">
        <f t="shared" si="0"/>
        <v>447</v>
      </c>
      <c r="K8" s="55">
        <f t="shared" si="0"/>
        <v>452</v>
      </c>
      <c r="L8" s="55">
        <f t="shared" ref="L8:M8" si="1">SUM(L5:L7)</f>
        <v>1171</v>
      </c>
      <c r="M8" s="55">
        <f t="shared" si="1"/>
        <v>462</v>
      </c>
    </row>
    <row r="9" spans="1:13" ht="13.5" thickBot="1">
      <c r="A9" s="4"/>
    </row>
    <row r="10" spans="1:13" ht="26.25" customHeight="1">
      <c r="A10" s="46" t="s">
        <v>5</v>
      </c>
      <c r="B10" s="10">
        <v>2012</v>
      </c>
      <c r="C10" s="51">
        <v>2013</v>
      </c>
      <c r="D10" s="51">
        <v>2014</v>
      </c>
      <c r="E10" s="51">
        <v>2015</v>
      </c>
      <c r="F10" s="51">
        <v>2016</v>
      </c>
      <c r="G10" s="51">
        <v>2017</v>
      </c>
      <c r="H10" s="51">
        <f t="shared" ref="H10:M10" si="2">H4</f>
        <v>2018</v>
      </c>
      <c r="I10" s="51">
        <f t="shared" si="2"/>
        <v>2019</v>
      </c>
      <c r="J10" s="51">
        <f t="shared" si="2"/>
        <v>2020</v>
      </c>
      <c r="K10" s="51">
        <f t="shared" si="2"/>
        <v>2021</v>
      </c>
      <c r="L10" s="51">
        <f t="shared" si="2"/>
        <v>2022</v>
      </c>
      <c r="M10" s="51">
        <f t="shared" si="2"/>
        <v>2023</v>
      </c>
    </row>
    <row r="11" spans="1:13">
      <c r="A11" s="47" t="s">
        <v>1</v>
      </c>
      <c r="B11" s="6"/>
      <c r="C11" s="52"/>
      <c r="D11" s="52"/>
      <c r="E11" s="52"/>
      <c r="F11" s="52"/>
      <c r="G11" s="52"/>
      <c r="H11" s="52"/>
      <c r="I11" s="52">
        <v>152</v>
      </c>
      <c r="J11" s="52">
        <v>166</v>
      </c>
      <c r="K11" s="52"/>
      <c r="L11" s="52"/>
      <c r="M11" s="52"/>
    </row>
    <row r="12" spans="1:13">
      <c r="A12" s="48" t="s">
        <v>2</v>
      </c>
      <c r="B12" s="7"/>
      <c r="C12" s="53">
        <v>189</v>
      </c>
      <c r="D12" s="53">
        <v>193</v>
      </c>
      <c r="E12" s="53">
        <v>110</v>
      </c>
      <c r="F12" s="53"/>
      <c r="G12" s="53">
        <v>262</v>
      </c>
      <c r="H12" s="53">
        <v>234</v>
      </c>
      <c r="I12" s="53">
        <v>220</v>
      </c>
      <c r="J12" s="53">
        <v>296</v>
      </c>
      <c r="K12" s="53">
        <v>192</v>
      </c>
      <c r="L12" s="53">
        <v>198</v>
      </c>
      <c r="M12" s="53"/>
    </row>
    <row r="13" spans="1:13">
      <c r="A13" s="49" t="s">
        <v>3</v>
      </c>
      <c r="B13" s="6">
        <v>180</v>
      </c>
      <c r="C13" s="54"/>
      <c r="D13" s="54">
        <v>135</v>
      </c>
      <c r="E13" s="54"/>
      <c r="F13" s="54">
        <v>36</v>
      </c>
      <c r="G13" s="54"/>
      <c r="H13" s="54">
        <v>114</v>
      </c>
      <c r="I13" s="54">
        <v>325</v>
      </c>
      <c r="J13" s="54">
        <v>0</v>
      </c>
      <c r="K13" s="54">
        <v>142</v>
      </c>
      <c r="L13" s="54">
        <v>304</v>
      </c>
      <c r="M13" s="54"/>
    </row>
    <row r="14" spans="1:13" ht="13.5" thickBot="1">
      <c r="A14" s="50" t="s">
        <v>4</v>
      </c>
      <c r="B14" s="8">
        <v>180</v>
      </c>
      <c r="C14" s="55">
        <v>189</v>
      </c>
      <c r="D14" s="55">
        <v>328</v>
      </c>
      <c r="E14" s="55">
        <v>110</v>
      </c>
      <c r="F14" s="55">
        <f t="shared" ref="F14:J14" si="3">SUM(F11:F13)</f>
        <v>36</v>
      </c>
      <c r="G14" s="55">
        <f t="shared" si="3"/>
        <v>262</v>
      </c>
      <c r="H14" s="55">
        <f t="shared" si="3"/>
        <v>348</v>
      </c>
      <c r="I14" s="55">
        <f t="shared" si="3"/>
        <v>697</v>
      </c>
      <c r="J14" s="55">
        <f t="shared" si="3"/>
        <v>462</v>
      </c>
      <c r="K14" s="55">
        <f t="shared" ref="K14" si="4">SUM(K11:K13)</f>
        <v>334</v>
      </c>
      <c r="L14" s="55">
        <f t="shared" ref="L14:M14" si="5">SUM(L11:L13)</f>
        <v>502</v>
      </c>
      <c r="M14" s="55">
        <f t="shared" si="5"/>
        <v>0</v>
      </c>
    </row>
    <row r="15" spans="1:13" ht="13.5" thickBot="1">
      <c r="A15" s="4"/>
    </row>
    <row r="16" spans="1:13" ht="25.5">
      <c r="A16" s="46" t="s">
        <v>66</v>
      </c>
      <c r="B16" s="10">
        <v>2012</v>
      </c>
      <c r="C16" s="51">
        <v>2013</v>
      </c>
      <c r="D16" s="51">
        <v>2014</v>
      </c>
      <c r="E16" s="51">
        <v>2015</v>
      </c>
      <c r="F16" s="51">
        <v>2016</v>
      </c>
      <c r="G16" s="51">
        <v>2017</v>
      </c>
      <c r="H16" s="51">
        <f t="shared" ref="H16:M16" si="6">H10</f>
        <v>2018</v>
      </c>
      <c r="I16" s="51">
        <f t="shared" si="6"/>
        <v>2019</v>
      </c>
      <c r="J16" s="51">
        <f t="shared" si="6"/>
        <v>2020</v>
      </c>
      <c r="K16" s="51">
        <f t="shared" si="6"/>
        <v>2021</v>
      </c>
      <c r="L16" s="51">
        <f t="shared" si="6"/>
        <v>2022</v>
      </c>
      <c r="M16" s="51">
        <f t="shared" si="6"/>
        <v>2023</v>
      </c>
    </row>
    <row r="17" spans="1:13">
      <c r="A17" s="47" t="s">
        <v>1</v>
      </c>
      <c r="B17" s="6"/>
      <c r="C17" s="52"/>
      <c r="D17" s="52"/>
      <c r="E17" s="52"/>
      <c r="F17" s="52"/>
      <c r="G17" s="52"/>
      <c r="H17" s="52"/>
      <c r="I17" s="52"/>
      <c r="J17" s="52"/>
      <c r="K17" s="52">
        <v>14</v>
      </c>
      <c r="L17" s="52"/>
      <c r="M17" s="52"/>
    </row>
    <row r="18" spans="1:13">
      <c r="A18" s="48" t="s">
        <v>2</v>
      </c>
      <c r="B18" s="7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>
      <c r="A19" s="49" t="s">
        <v>3</v>
      </c>
      <c r="B19" s="6"/>
      <c r="C19" s="54"/>
      <c r="D19" s="54"/>
      <c r="E19" s="54"/>
      <c r="F19" s="54"/>
      <c r="G19" s="54"/>
      <c r="H19" s="54"/>
      <c r="I19" s="54"/>
      <c r="J19" s="54"/>
      <c r="K19" s="54">
        <v>12</v>
      </c>
      <c r="L19" s="54">
        <v>71</v>
      </c>
      <c r="M19" s="54"/>
    </row>
    <row r="20" spans="1:13" ht="13.5" thickBot="1">
      <c r="A20" s="50" t="s">
        <v>4</v>
      </c>
      <c r="B20" s="8">
        <v>0</v>
      </c>
      <c r="C20" s="55">
        <v>0</v>
      </c>
      <c r="D20" s="55">
        <v>0</v>
      </c>
      <c r="E20" s="55">
        <v>0</v>
      </c>
      <c r="F20" s="55">
        <f t="shared" ref="F20:L20" si="7">SUM(F17:F19)</f>
        <v>0</v>
      </c>
      <c r="G20" s="55">
        <f t="shared" si="7"/>
        <v>0</v>
      </c>
      <c r="H20" s="55">
        <f t="shared" si="7"/>
        <v>0</v>
      </c>
      <c r="I20" s="55">
        <f t="shared" si="7"/>
        <v>0</v>
      </c>
      <c r="J20" s="55">
        <f t="shared" si="7"/>
        <v>0</v>
      </c>
      <c r="K20" s="55">
        <f>SUM(K17:K19)</f>
        <v>26</v>
      </c>
      <c r="L20" s="55">
        <f t="shared" si="7"/>
        <v>71</v>
      </c>
      <c r="M20" s="55">
        <f t="shared" ref="M20" si="8">SUM(M17:M19)</f>
        <v>0</v>
      </c>
    </row>
    <row r="21" spans="1:13" ht="13.5" thickBot="1">
      <c r="A21" s="4"/>
    </row>
    <row r="22" spans="1:13" ht="26.25" customHeight="1">
      <c r="A22" s="56" t="s">
        <v>6</v>
      </c>
      <c r="B22" s="36">
        <v>2012</v>
      </c>
      <c r="C22" s="59">
        <v>2013</v>
      </c>
      <c r="D22" s="59">
        <v>2014</v>
      </c>
      <c r="E22" s="59">
        <v>2015</v>
      </c>
      <c r="F22" s="59">
        <v>2016</v>
      </c>
      <c r="G22" s="59">
        <v>2017</v>
      </c>
      <c r="H22" s="59">
        <f t="shared" ref="H22:M22" si="9">H4</f>
        <v>2018</v>
      </c>
      <c r="I22" s="59">
        <f t="shared" si="9"/>
        <v>2019</v>
      </c>
      <c r="J22" s="59">
        <f t="shared" si="9"/>
        <v>2020</v>
      </c>
      <c r="K22" s="59">
        <f t="shared" si="9"/>
        <v>2021</v>
      </c>
      <c r="L22" s="59">
        <f t="shared" si="9"/>
        <v>2022</v>
      </c>
      <c r="M22" s="59">
        <f t="shared" si="9"/>
        <v>2023</v>
      </c>
    </row>
    <row r="23" spans="1:13">
      <c r="A23" s="57" t="s">
        <v>1</v>
      </c>
      <c r="B23" s="37">
        <v>31</v>
      </c>
      <c r="C23" s="60">
        <v>0</v>
      </c>
      <c r="D23" s="60">
        <v>20</v>
      </c>
      <c r="E23" s="60">
        <v>15</v>
      </c>
      <c r="F23" s="60">
        <f t="shared" ref="F23:J25" si="10">F5+F11</f>
        <v>40</v>
      </c>
      <c r="G23" s="60">
        <f t="shared" si="10"/>
        <v>52</v>
      </c>
      <c r="H23" s="60">
        <f t="shared" si="10"/>
        <v>152</v>
      </c>
      <c r="I23" s="60">
        <f t="shared" si="10"/>
        <v>341</v>
      </c>
      <c r="J23" s="60">
        <f t="shared" si="10"/>
        <v>185</v>
      </c>
      <c r="K23" s="60">
        <f>K5+K11+K17</f>
        <v>262</v>
      </c>
      <c r="L23" s="60">
        <f>L5+L11+L17</f>
        <v>444</v>
      </c>
      <c r="M23" s="60">
        <f>M5+M11+M17</f>
        <v>230</v>
      </c>
    </row>
    <row r="24" spans="1:13">
      <c r="A24" s="57" t="s">
        <v>2</v>
      </c>
      <c r="B24" s="38">
        <v>828</v>
      </c>
      <c r="C24" s="60">
        <v>872</v>
      </c>
      <c r="D24" s="60">
        <v>799</v>
      </c>
      <c r="E24" s="60">
        <v>414</v>
      </c>
      <c r="F24" s="60">
        <f t="shared" si="10"/>
        <v>302</v>
      </c>
      <c r="G24" s="60">
        <f t="shared" si="10"/>
        <v>383</v>
      </c>
      <c r="H24" s="60">
        <f t="shared" si="10"/>
        <v>598</v>
      </c>
      <c r="I24" s="60">
        <f t="shared" si="10"/>
        <v>565</v>
      </c>
      <c r="J24" s="60">
        <f t="shared" si="10"/>
        <v>630</v>
      </c>
      <c r="K24" s="60">
        <f t="shared" ref="K24:K25" si="11">K6+K12+K18</f>
        <v>366</v>
      </c>
      <c r="L24" s="60">
        <f t="shared" ref="L24:M24" si="12">L6+L12+L18</f>
        <v>786</v>
      </c>
      <c r="M24" s="60">
        <f t="shared" si="12"/>
        <v>168</v>
      </c>
    </row>
    <row r="25" spans="1:13">
      <c r="A25" s="57" t="s">
        <v>3</v>
      </c>
      <c r="B25" s="37">
        <v>465</v>
      </c>
      <c r="C25" s="60">
        <v>333</v>
      </c>
      <c r="D25" s="60">
        <v>388</v>
      </c>
      <c r="E25" s="60">
        <v>85</v>
      </c>
      <c r="F25" s="60">
        <f t="shared" si="10"/>
        <v>234</v>
      </c>
      <c r="G25" s="60">
        <f t="shared" si="10"/>
        <v>90</v>
      </c>
      <c r="H25" s="60">
        <f t="shared" si="10"/>
        <v>300</v>
      </c>
      <c r="I25" s="60">
        <f t="shared" si="10"/>
        <v>416</v>
      </c>
      <c r="J25" s="60">
        <f t="shared" si="10"/>
        <v>94</v>
      </c>
      <c r="K25" s="60">
        <f t="shared" si="11"/>
        <v>184</v>
      </c>
      <c r="L25" s="60">
        <f t="shared" ref="L25:M25" si="13">L7+L13+L19</f>
        <v>514</v>
      </c>
      <c r="M25" s="60">
        <f t="shared" si="13"/>
        <v>64</v>
      </c>
    </row>
    <row r="26" spans="1:13" ht="13.5" thickBot="1">
      <c r="A26" s="58" t="s">
        <v>4</v>
      </c>
      <c r="B26" s="39">
        <v>1324</v>
      </c>
      <c r="C26" s="61">
        <v>1205</v>
      </c>
      <c r="D26" s="61">
        <v>1207</v>
      </c>
      <c r="E26" s="61">
        <v>514</v>
      </c>
      <c r="F26" s="61">
        <f t="shared" ref="F26:J26" si="14">SUM(F23:F25)</f>
        <v>576</v>
      </c>
      <c r="G26" s="61">
        <f t="shared" si="14"/>
        <v>525</v>
      </c>
      <c r="H26" s="61">
        <f t="shared" si="14"/>
        <v>1050</v>
      </c>
      <c r="I26" s="61">
        <f t="shared" si="14"/>
        <v>1322</v>
      </c>
      <c r="J26" s="61">
        <f t="shared" si="14"/>
        <v>909</v>
      </c>
      <c r="K26" s="61">
        <f t="shared" ref="K26" si="15">SUM(K23:K25)</f>
        <v>812</v>
      </c>
      <c r="L26" s="61">
        <f t="shared" ref="L26:M26" si="16">SUM(L23:L25)</f>
        <v>1744</v>
      </c>
      <c r="M26" s="61">
        <f t="shared" si="16"/>
        <v>462</v>
      </c>
    </row>
    <row r="27" spans="1:13">
      <c r="A27" s="4"/>
    </row>
    <row r="28" spans="1:13" ht="13.5" thickBot="1">
      <c r="A28" s="4"/>
    </row>
    <row r="29" spans="1:13" ht="26.25" customHeight="1">
      <c r="A29" s="46" t="s">
        <v>7</v>
      </c>
      <c r="B29" s="10">
        <v>2012</v>
      </c>
      <c r="C29" s="51">
        <v>2013</v>
      </c>
      <c r="D29" s="51">
        <v>2014</v>
      </c>
      <c r="E29" s="51">
        <v>2015</v>
      </c>
      <c r="F29" s="51">
        <v>2016</v>
      </c>
      <c r="G29" s="51">
        <v>2017</v>
      </c>
      <c r="H29" s="51">
        <f t="shared" ref="H29:M29" si="17">H4</f>
        <v>2018</v>
      </c>
      <c r="I29" s="51">
        <f t="shared" si="17"/>
        <v>2019</v>
      </c>
      <c r="J29" s="51">
        <f t="shared" si="17"/>
        <v>2020</v>
      </c>
      <c r="K29" s="51">
        <f t="shared" si="17"/>
        <v>2021</v>
      </c>
      <c r="L29" s="51">
        <f t="shared" si="17"/>
        <v>2022</v>
      </c>
      <c r="M29" s="51">
        <f t="shared" si="17"/>
        <v>2023</v>
      </c>
    </row>
    <row r="30" spans="1:13">
      <c r="A30" s="47" t="s">
        <v>1</v>
      </c>
      <c r="B30" s="6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/>
    </row>
    <row r="31" spans="1:13">
      <c r="A31" s="48" t="s">
        <v>2</v>
      </c>
      <c r="B31" s="7"/>
      <c r="C31" s="53">
        <v>115</v>
      </c>
      <c r="D31" s="53">
        <v>0</v>
      </c>
      <c r="E31" s="53">
        <v>0</v>
      </c>
      <c r="F31" s="53">
        <v>0</v>
      </c>
      <c r="G31" s="53">
        <v>67</v>
      </c>
      <c r="H31" s="53">
        <v>0</v>
      </c>
      <c r="I31" s="53">
        <v>0</v>
      </c>
      <c r="J31" s="53">
        <v>19</v>
      </c>
      <c r="K31" s="53">
        <v>125</v>
      </c>
      <c r="L31" s="53">
        <v>68</v>
      </c>
      <c r="M31" s="53"/>
    </row>
    <row r="32" spans="1:13">
      <c r="A32" s="49" t="s">
        <v>3</v>
      </c>
      <c r="B32" s="6"/>
      <c r="C32" s="54"/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4</v>
      </c>
      <c r="K32" s="54">
        <v>24</v>
      </c>
      <c r="L32" s="54">
        <v>0</v>
      </c>
      <c r="M32" s="54"/>
    </row>
    <row r="33" spans="1:13" ht="13.5" thickBot="1">
      <c r="A33" s="50" t="s">
        <v>4</v>
      </c>
      <c r="B33" s="8">
        <v>0</v>
      </c>
      <c r="C33" s="55">
        <v>115</v>
      </c>
      <c r="D33" s="55">
        <v>0</v>
      </c>
      <c r="E33" s="55">
        <v>0</v>
      </c>
      <c r="F33" s="55">
        <f t="shared" ref="F33:J33" si="18">SUM(F30:F32)</f>
        <v>0</v>
      </c>
      <c r="G33" s="55">
        <f t="shared" si="18"/>
        <v>67</v>
      </c>
      <c r="H33" s="55">
        <f t="shared" si="18"/>
        <v>0</v>
      </c>
      <c r="I33" s="55">
        <f t="shared" si="18"/>
        <v>0</v>
      </c>
      <c r="J33" s="55">
        <f t="shared" si="18"/>
        <v>23</v>
      </c>
      <c r="K33" s="55">
        <f t="shared" ref="K33" si="19">SUM(K30:K32)</f>
        <v>149</v>
      </c>
      <c r="L33" s="55">
        <f t="shared" ref="L33:M33" si="20">SUM(L30:L32)</f>
        <v>68</v>
      </c>
      <c r="M33" s="55">
        <f t="shared" si="20"/>
        <v>0</v>
      </c>
    </row>
    <row r="34" spans="1:13" ht="13.5" thickBot="1">
      <c r="A34" s="4"/>
    </row>
    <row r="35" spans="1:13" ht="26.25" customHeight="1">
      <c r="A35" s="46" t="s">
        <v>8</v>
      </c>
      <c r="B35" s="10">
        <v>2012</v>
      </c>
      <c r="C35" s="51">
        <v>2013</v>
      </c>
      <c r="D35" s="51">
        <v>2014</v>
      </c>
      <c r="E35" s="51">
        <v>2015</v>
      </c>
      <c r="F35" s="51">
        <v>2016</v>
      </c>
      <c r="G35" s="51">
        <v>2017</v>
      </c>
      <c r="H35" s="51">
        <f t="shared" ref="H35:M35" si="21">H4</f>
        <v>2018</v>
      </c>
      <c r="I35" s="51">
        <f t="shared" si="21"/>
        <v>2019</v>
      </c>
      <c r="J35" s="51">
        <f t="shared" si="21"/>
        <v>2020</v>
      </c>
      <c r="K35" s="51">
        <f t="shared" si="21"/>
        <v>2021</v>
      </c>
      <c r="L35" s="51">
        <f t="shared" si="21"/>
        <v>2022</v>
      </c>
      <c r="M35" s="51">
        <f t="shared" si="21"/>
        <v>2023</v>
      </c>
    </row>
    <row r="36" spans="1:13">
      <c r="A36" s="47" t="s">
        <v>1</v>
      </c>
      <c r="B36" s="6">
        <v>0</v>
      </c>
      <c r="C36" s="52">
        <v>0</v>
      </c>
      <c r="D36" s="52">
        <v>0</v>
      </c>
      <c r="E36" s="52">
        <v>0</v>
      </c>
      <c r="F36" s="52"/>
      <c r="G36" s="52">
        <v>126</v>
      </c>
      <c r="H36" s="52">
        <v>63</v>
      </c>
      <c r="I36" s="52">
        <v>42</v>
      </c>
      <c r="J36" s="52">
        <v>0</v>
      </c>
      <c r="K36" s="52">
        <v>60</v>
      </c>
      <c r="L36" s="52">
        <v>0</v>
      </c>
      <c r="M36" s="52">
        <v>0</v>
      </c>
    </row>
    <row r="37" spans="1:13">
      <c r="A37" s="48" t="s">
        <v>2</v>
      </c>
      <c r="B37" s="7">
        <v>40</v>
      </c>
      <c r="C37" s="53">
        <v>121</v>
      </c>
      <c r="D37" s="53">
        <v>0</v>
      </c>
      <c r="E37" s="53">
        <v>185</v>
      </c>
      <c r="F37" s="53">
        <v>3</v>
      </c>
      <c r="G37" s="53">
        <v>91</v>
      </c>
      <c r="H37" s="53">
        <v>42</v>
      </c>
      <c r="I37" s="53">
        <v>0</v>
      </c>
      <c r="J37" s="53">
        <v>116</v>
      </c>
      <c r="K37" s="53">
        <v>23</v>
      </c>
      <c r="L37" s="53">
        <v>0</v>
      </c>
      <c r="M37" s="53">
        <v>0</v>
      </c>
    </row>
    <row r="38" spans="1:13">
      <c r="A38" s="49" t="s">
        <v>3</v>
      </c>
      <c r="B38" s="6">
        <v>20</v>
      </c>
      <c r="C38" s="54">
        <v>0</v>
      </c>
      <c r="D38" s="54">
        <v>0</v>
      </c>
      <c r="E38" s="54">
        <v>0</v>
      </c>
      <c r="F38" s="54">
        <v>14</v>
      </c>
      <c r="G38" s="54"/>
      <c r="H38" s="54">
        <v>0</v>
      </c>
      <c r="I38" s="54">
        <v>0</v>
      </c>
      <c r="J38" s="54">
        <v>0</v>
      </c>
      <c r="K38" s="54">
        <v>36</v>
      </c>
      <c r="L38" s="54">
        <v>0</v>
      </c>
      <c r="M38" s="54">
        <v>0</v>
      </c>
    </row>
    <row r="39" spans="1:13" ht="13.5" thickBot="1">
      <c r="A39" s="50" t="s">
        <v>4</v>
      </c>
      <c r="B39" s="8">
        <v>60</v>
      </c>
      <c r="C39" s="55">
        <v>121</v>
      </c>
      <c r="D39" s="55">
        <v>0</v>
      </c>
      <c r="E39" s="55">
        <v>185</v>
      </c>
      <c r="F39" s="55">
        <f t="shared" ref="F39:J39" si="22">SUM(F36:F38)</f>
        <v>17</v>
      </c>
      <c r="G39" s="55">
        <f t="shared" si="22"/>
        <v>217</v>
      </c>
      <c r="H39" s="55">
        <f t="shared" si="22"/>
        <v>105</v>
      </c>
      <c r="I39" s="55">
        <f t="shared" si="22"/>
        <v>42</v>
      </c>
      <c r="J39" s="55">
        <f t="shared" si="22"/>
        <v>116</v>
      </c>
      <c r="K39" s="55">
        <f t="shared" ref="K39" si="23">SUM(K36:K38)</f>
        <v>119</v>
      </c>
      <c r="L39" s="55">
        <f t="shared" ref="L39:M39" si="24">SUM(L36:L38)</f>
        <v>0</v>
      </c>
      <c r="M39" s="55">
        <f t="shared" si="24"/>
        <v>0</v>
      </c>
    </row>
    <row r="40" spans="1:13" ht="13.5" thickBot="1">
      <c r="A40" s="4"/>
    </row>
    <row r="41" spans="1:13" ht="26.25" customHeight="1">
      <c r="A41" s="56" t="s">
        <v>9</v>
      </c>
      <c r="B41" s="36">
        <v>2012</v>
      </c>
      <c r="C41" s="59">
        <v>2013</v>
      </c>
      <c r="D41" s="59">
        <v>2014</v>
      </c>
      <c r="E41" s="59">
        <v>2015</v>
      </c>
      <c r="F41" s="59">
        <v>2016</v>
      </c>
      <c r="G41" s="59">
        <v>2017</v>
      </c>
      <c r="H41" s="59">
        <f t="shared" ref="H41:M41" si="25">H4</f>
        <v>2018</v>
      </c>
      <c r="I41" s="59">
        <f t="shared" si="25"/>
        <v>2019</v>
      </c>
      <c r="J41" s="59">
        <f t="shared" si="25"/>
        <v>2020</v>
      </c>
      <c r="K41" s="59">
        <f t="shared" si="25"/>
        <v>2021</v>
      </c>
      <c r="L41" s="59">
        <f t="shared" si="25"/>
        <v>2022</v>
      </c>
      <c r="M41" s="59">
        <f t="shared" si="25"/>
        <v>2023</v>
      </c>
    </row>
    <row r="42" spans="1:13">
      <c r="A42" s="57" t="s">
        <v>1</v>
      </c>
      <c r="B42" s="37">
        <v>0</v>
      </c>
      <c r="C42" s="60">
        <v>0</v>
      </c>
      <c r="D42" s="60">
        <v>0</v>
      </c>
      <c r="E42" s="60">
        <v>0</v>
      </c>
      <c r="F42" s="60">
        <f t="shared" ref="F42:J45" si="26">F30+F36</f>
        <v>0</v>
      </c>
      <c r="G42" s="60">
        <f t="shared" si="26"/>
        <v>126</v>
      </c>
      <c r="H42" s="60">
        <f t="shared" si="26"/>
        <v>63</v>
      </c>
      <c r="I42" s="60">
        <f t="shared" si="26"/>
        <v>42</v>
      </c>
      <c r="J42" s="60">
        <f t="shared" si="26"/>
        <v>0</v>
      </c>
      <c r="K42" s="60">
        <f t="shared" ref="K42" si="27">K30+K36</f>
        <v>60</v>
      </c>
      <c r="L42" s="60">
        <f t="shared" ref="L42:M42" si="28">L30+L36</f>
        <v>0</v>
      </c>
      <c r="M42" s="60">
        <f t="shared" si="28"/>
        <v>0</v>
      </c>
    </row>
    <row r="43" spans="1:13">
      <c r="A43" s="57" t="s">
        <v>2</v>
      </c>
      <c r="B43" s="38">
        <v>40</v>
      </c>
      <c r="C43" s="60">
        <v>236</v>
      </c>
      <c r="D43" s="60">
        <v>0</v>
      </c>
      <c r="E43" s="60">
        <v>185</v>
      </c>
      <c r="F43" s="60">
        <f t="shared" si="26"/>
        <v>3</v>
      </c>
      <c r="G43" s="60">
        <f t="shared" si="26"/>
        <v>158</v>
      </c>
      <c r="H43" s="60">
        <f t="shared" si="26"/>
        <v>42</v>
      </c>
      <c r="I43" s="60">
        <f t="shared" si="26"/>
        <v>0</v>
      </c>
      <c r="J43" s="60">
        <f t="shared" si="26"/>
        <v>135</v>
      </c>
      <c r="K43" s="60">
        <f t="shared" ref="K43" si="29">K31+K37</f>
        <v>148</v>
      </c>
      <c r="L43" s="60">
        <f t="shared" ref="L43:M43" si="30">L31+L37</f>
        <v>68</v>
      </c>
      <c r="M43" s="60">
        <f t="shared" si="30"/>
        <v>0</v>
      </c>
    </row>
    <row r="44" spans="1:13">
      <c r="A44" s="57" t="s">
        <v>3</v>
      </c>
      <c r="B44" s="37">
        <v>20</v>
      </c>
      <c r="C44" s="60">
        <v>0</v>
      </c>
      <c r="D44" s="60">
        <v>0</v>
      </c>
      <c r="E44" s="60">
        <v>0</v>
      </c>
      <c r="F44" s="60">
        <f t="shared" si="26"/>
        <v>14</v>
      </c>
      <c r="G44" s="60">
        <f t="shared" si="26"/>
        <v>0</v>
      </c>
      <c r="H44" s="60">
        <f t="shared" si="26"/>
        <v>0</v>
      </c>
      <c r="I44" s="60">
        <f t="shared" si="26"/>
        <v>0</v>
      </c>
      <c r="J44" s="60">
        <f t="shared" si="26"/>
        <v>4</v>
      </c>
      <c r="K44" s="60">
        <f t="shared" ref="K44" si="31">K32+K38</f>
        <v>60</v>
      </c>
      <c r="L44" s="60">
        <f t="shared" ref="L44:M44" si="32">L32+L38</f>
        <v>0</v>
      </c>
      <c r="M44" s="60">
        <f t="shared" si="32"/>
        <v>0</v>
      </c>
    </row>
    <row r="45" spans="1:13" ht="13.5" thickBot="1">
      <c r="A45" s="58" t="s">
        <v>4</v>
      </c>
      <c r="B45" s="39">
        <v>60</v>
      </c>
      <c r="C45" s="61">
        <v>236</v>
      </c>
      <c r="D45" s="61">
        <v>0</v>
      </c>
      <c r="E45" s="61">
        <v>185</v>
      </c>
      <c r="F45" s="61">
        <f t="shared" si="26"/>
        <v>17</v>
      </c>
      <c r="G45" s="61">
        <f t="shared" si="26"/>
        <v>284</v>
      </c>
      <c r="H45" s="61">
        <f t="shared" si="26"/>
        <v>105</v>
      </c>
      <c r="I45" s="61">
        <f t="shared" si="26"/>
        <v>42</v>
      </c>
      <c r="J45" s="61">
        <f t="shared" si="26"/>
        <v>139</v>
      </c>
      <c r="K45" s="61">
        <f t="shared" ref="K45" si="33">K33+K39</f>
        <v>268</v>
      </c>
      <c r="L45" s="61">
        <f t="shared" ref="L45:M45" si="34">L33+L39</f>
        <v>68</v>
      </c>
      <c r="M45" s="61">
        <f t="shared" si="34"/>
        <v>0</v>
      </c>
    </row>
    <row r="46" spans="1:13">
      <c r="A46" s="4"/>
    </row>
    <row r="47" spans="1:13" ht="13.5" thickBot="1">
      <c r="A47" s="4"/>
    </row>
    <row r="48" spans="1:13" ht="26.25" customHeight="1">
      <c r="A48" s="46" t="s">
        <v>10</v>
      </c>
      <c r="B48" s="10">
        <v>2012</v>
      </c>
      <c r="C48" s="51">
        <v>2013</v>
      </c>
      <c r="D48" s="51">
        <v>2014</v>
      </c>
      <c r="E48" s="51">
        <v>2015</v>
      </c>
      <c r="F48" s="51">
        <v>2016</v>
      </c>
      <c r="G48" s="51">
        <v>2017</v>
      </c>
      <c r="H48" s="51">
        <f t="shared" ref="H48:M48" si="35">H4</f>
        <v>2018</v>
      </c>
      <c r="I48" s="51">
        <f t="shared" si="35"/>
        <v>2019</v>
      </c>
      <c r="J48" s="51">
        <f t="shared" si="35"/>
        <v>2020</v>
      </c>
      <c r="K48" s="51">
        <f t="shared" si="35"/>
        <v>2021</v>
      </c>
      <c r="L48" s="51">
        <f t="shared" si="35"/>
        <v>2022</v>
      </c>
      <c r="M48" s="51">
        <f t="shared" si="35"/>
        <v>2023</v>
      </c>
    </row>
    <row r="49" spans="1:13">
      <c r="A49" s="47" t="s">
        <v>1</v>
      </c>
      <c r="B49" s="6"/>
      <c r="C49" s="52"/>
      <c r="D49" s="52"/>
      <c r="E49" s="52"/>
      <c r="F49" s="52">
        <v>1</v>
      </c>
      <c r="G49" s="52">
        <v>58</v>
      </c>
      <c r="H49" s="52"/>
      <c r="I49" s="52">
        <v>18</v>
      </c>
      <c r="J49" s="52">
        <v>0</v>
      </c>
      <c r="K49" s="52">
        <v>0</v>
      </c>
      <c r="L49" s="52">
        <v>0</v>
      </c>
      <c r="M49" s="52">
        <v>184</v>
      </c>
    </row>
    <row r="50" spans="1:13">
      <c r="A50" s="48" t="s">
        <v>2</v>
      </c>
      <c r="B50" s="7">
        <v>289</v>
      </c>
      <c r="C50" s="53">
        <v>3</v>
      </c>
      <c r="D50" s="53">
        <v>40</v>
      </c>
      <c r="E50" s="53">
        <v>80</v>
      </c>
      <c r="F50" s="53">
        <v>117</v>
      </c>
      <c r="G50" s="53">
        <v>149</v>
      </c>
      <c r="H50" s="53">
        <v>72</v>
      </c>
      <c r="I50" s="53">
        <v>166</v>
      </c>
      <c r="J50" s="53">
        <v>144</v>
      </c>
      <c r="K50" s="53">
        <v>233</v>
      </c>
      <c r="L50" s="53">
        <v>0</v>
      </c>
      <c r="M50" s="53">
        <v>73</v>
      </c>
    </row>
    <row r="51" spans="1:13">
      <c r="A51" s="49" t="s">
        <v>3</v>
      </c>
      <c r="B51" s="6">
        <v>15</v>
      </c>
      <c r="C51" s="54">
        <v>15</v>
      </c>
      <c r="D51" s="54"/>
      <c r="E51" s="54">
        <v>0</v>
      </c>
      <c r="F51" s="54">
        <v>41</v>
      </c>
      <c r="G51" s="54"/>
      <c r="H51" s="54"/>
      <c r="I51" s="54">
        <v>0</v>
      </c>
      <c r="J51" s="54">
        <v>0</v>
      </c>
      <c r="K51" s="54">
        <v>33</v>
      </c>
      <c r="L51" s="54">
        <v>61</v>
      </c>
      <c r="M51" s="54">
        <v>10</v>
      </c>
    </row>
    <row r="52" spans="1:13" ht="13.5" thickBot="1">
      <c r="A52" s="50" t="s">
        <v>4</v>
      </c>
      <c r="B52" s="8">
        <v>304</v>
      </c>
      <c r="C52" s="55">
        <v>18</v>
      </c>
      <c r="D52" s="55">
        <v>40</v>
      </c>
      <c r="E52" s="55">
        <v>80</v>
      </c>
      <c r="F52" s="55">
        <f t="shared" ref="F52:J52" si="36">SUM(F49:F51)</f>
        <v>159</v>
      </c>
      <c r="G52" s="55">
        <f t="shared" si="36"/>
        <v>207</v>
      </c>
      <c r="H52" s="55">
        <f t="shared" si="36"/>
        <v>72</v>
      </c>
      <c r="I52" s="55">
        <f t="shared" si="36"/>
        <v>184</v>
      </c>
      <c r="J52" s="55">
        <f t="shared" si="36"/>
        <v>144</v>
      </c>
      <c r="K52" s="55">
        <f t="shared" ref="K52" si="37">SUM(K49:K51)</f>
        <v>266</v>
      </c>
      <c r="L52" s="55">
        <f t="shared" ref="L52:M52" si="38">SUM(L49:L51)</f>
        <v>61</v>
      </c>
      <c r="M52" s="55">
        <f t="shared" si="38"/>
        <v>267</v>
      </c>
    </row>
    <row r="53" spans="1:13" ht="13.5" thickBot="1">
      <c r="A53" s="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51">
      <c r="A54" s="73" t="s">
        <v>77</v>
      </c>
      <c r="B54" s="36">
        <v>2012</v>
      </c>
      <c r="C54" s="59">
        <v>2013</v>
      </c>
      <c r="D54" s="59">
        <v>2014</v>
      </c>
      <c r="E54" s="59">
        <v>2015</v>
      </c>
      <c r="F54" s="59">
        <v>2016</v>
      </c>
      <c r="G54" s="59">
        <v>2017</v>
      </c>
      <c r="H54" s="59">
        <f t="shared" ref="H54:M54" si="39">H4</f>
        <v>2018</v>
      </c>
      <c r="I54" s="59">
        <f t="shared" si="39"/>
        <v>2019</v>
      </c>
      <c r="J54" s="59">
        <f t="shared" si="39"/>
        <v>2020</v>
      </c>
      <c r="K54" s="59">
        <f t="shared" si="39"/>
        <v>2021</v>
      </c>
      <c r="L54" s="59">
        <f t="shared" si="39"/>
        <v>2022</v>
      </c>
      <c r="M54" s="59">
        <f t="shared" si="39"/>
        <v>2023</v>
      </c>
    </row>
    <row r="55" spans="1:13">
      <c r="A55" s="57" t="s">
        <v>1</v>
      </c>
      <c r="B55" s="37">
        <v>31</v>
      </c>
      <c r="C55" s="60">
        <v>0</v>
      </c>
      <c r="D55" s="60">
        <v>20</v>
      </c>
      <c r="E55" s="60">
        <v>15</v>
      </c>
      <c r="F55" s="60">
        <f t="shared" ref="F55:J58" si="40">F23+F42+F49</f>
        <v>41</v>
      </c>
      <c r="G55" s="60">
        <f t="shared" si="40"/>
        <v>236</v>
      </c>
      <c r="H55" s="60">
        <f t="shared" si="40"/>
        <v>215</v>
      </c>
      <c r="I55" s="60">
        <f t="shared" si="40"/>
        <v>401</v>
      </c>
      <c r="J55" s="60">
        <f t="shared" si="40"/>
        <v>185</v>
      </c>
      <c r="K55" s="60">
        <f t="shared" ref="K55" si="41">K23+K42+K49</f>
        <v>322</v>
      </c>
      <c r="L55" s="60">
        <f t="shared" ref="L55:M55" si="42">L23+L42+L49</f>
        <v>444</v>
      </c>
      <c r="M55" s="60">
        <f t="shared" si="42"/>
        <v>414</v>
      </c>
    </row>
    <row r="56" spans="1:13">
      <c r="A56" s="57" t="s">
        <v>2</v>
      </c>
      <c r="B56" s="38">
        <v>1157</v>
      </c>
      <c r="C56" s="60">
        <v>1111</v>
      </c>
      <c r="D56" s="60">
        <v>839</v>
      </c>
      <c r="E56" s="60">
        <v>679</v>
      </c>
      <c r="F56" s="60">
        <f t="shared" si="40"/>
        <v>422</v>
      </c>
      <c r="G56" s="60">
        <f t="shared" si="40"/>
        <v>690</v>
      </c>
      <c r="H56" s="60">
        <f t="shared" si="40"/>
        <v>712</v>
      </c>
      <c r="I56" s="60">
        <f t="shared" si="40"/>
        <v>731</v>
      </c>
      <c r="J56" s="60">
        <f t="shared" si="40"/>
        <v>909</v>
      </c>
      <c r="K56" s="60">
        <f t="shared" ref="K56" si="43">K24+K43+K50</f>
        <v>747</v>
      </c>
      <c r="L56" s="60">
        <f t="shared" ref="L56:M56" si="44">L24+L43+L50</f>
        <v>854</v>
      </c>
      <c r="M56" s="60">
        <f t="shared" si="44"/>
        <v>241</v>
      </c>
    </row>
    <row r="57" spans="1:13">
      <c r="A57" s="57" t="s">
        <v>3</v>
      </c>
      <c r="B57" s="37">
        <v>500</v>
      </c>
      <c r="C57" s="60">
        <v>348</v>
      </c>
      <c r="D57" s="60">
        <v>388</v>
      </c>
      <c r="E57" s="60">
        <v>85</v>
      </c>
      <c r="F57" s="60">
        <f t="shared" si="40"/>
        <v>289</v>
      </c>
      <c r="G57" s="60">
        <f t="shared" si="40"/>
        <v>90</v>
      </c>
      <c r="H57" s="60">
        <f t="shared" si="40"/>
        <v>300</v>
      </c>
      <c r="I57" s="60">
        <f t="shared" si="40"/>
        <v>416</v>
      </c>
      <c r="J57" s="60">
        <f t="shared" si="40"/>
        <v>98</v>
      </c>
      <c r="K57" s="60">
        <f t="shared" ref="K57" si="45">K25+K44+K51</f>
        <v>277</v>
      </c>
      <c r="L57" s="60">
        <f t="shared" ref="L57:M57" si="46">L25+L44+L51</f>
        <v>575</v>
      </c>
      <c r="M57" s="60">
        <f t="shared" si="46"/>
        <v>74</v>
      </c>
    </row>
    <row r="58" spans="1:13" ht="13.5" thickBot="1">
      <c r="A58" s="58" t="s">
        <v>4</v>
      </c>
      <c r="B58" s="39">
        <v>1688</v>
      </c>
      <c r="C58" s="61">
        <v>1459</v>
      </c>
      <c r="D58" s="61">
        <v>1247</v>
      </c>
      <c r="E58" s="61">
        <v>779</v>
      </c>
      <c r="F58" s="61">
        <f t="shared" si="40"/>
        <v>752</v>
      </c>
      <c r="G58" s="61">
        <f t="shared" si="40"/>
        <v>1016</v>
      </c>
      <c r="H58" s="61">
        <f t="shared" si="40"/>
        <v>1227</v>
      </c>
      <c r="I58" s="61">
        <f t="shared" si="40"/>
        <v>1548</v>
      </c>
      <c r="J58" s="61">
        <f t="shared" si="40"/>
        <v>1192</v>
      </c>
      <c r="K58" s="61">
        <f t="shared" ref="K58" si="47">K26+K45+K52</f>
        <v>1346</v>
      </c>
      <c r="L58" s="61">
        <f t="shared" ref="L58:M58" si="48">L26+L45+L52</f>
        <v>1873</v>
      </c>
      <c r="M58" s="61">
        <f t="shared" si="48"/>
        <v>729</v>
      </c>
    </row>
    <row r="61" spans="1:13" ht="18" customHeight="1">
      <c r="A61" s="74" t="s">
        <v>74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</row>
    <row r="62" spans="1:13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</row>
    <row r="63" spans="1:13">
      <c r="A63" s="70" t="s">
        <v>75</v>
      </c>
    </row>
    <row r="64" spans="1:13">
      <c r="A64" s="3"/>
    </row>
    <row r="65" spans="1:13" ht="13.5" thickBot="1">
      <c r="A65" s="22"/>
    </row>
    <row r="66" spans="1:13" ht="26.45" customHeight="1">
      <c r="A66" s="46" t="s">
        <v>11</v>
      </c>
      <c r="B66" s="10">
        <v>2012</v>
      </c>
      <c r="C66" s="51">
        <v>2013</v>
      </c>
      <c r="D66" s="51">
        <v>2014</v>
      </c>
      <c r="E66" s="51">
        <v>2015</v>
      </c>
      <c r="F66" s="51">
        <v>2016</v>
      </c>
      <c r="G66" s="51">
        <v>2017</v>
      </c>
      <c r="H66" s="51">
        <v>2018</v>
      </c>
      <c r="I66" s="51">
        <v>2019</v>
      </c>
      <c r="J66" s="51">
        <v>2020</v>
      </c>
      <c r="K66" s="51">
        <v>2021</v>
      </c>
      <c r="L66" s="51">
        <v>2022</v>
      </c>
      <c r="M66" s="51" t="s">
        <v>69</v>
      </c>
    </row>
    <row r="67" spans="1:13">
      <c r="A67" s="47" t="s">
        <v>1</v>
      </c>
      <c r="B67" s="6">
        <v>91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92</v>
      </c>
      <c r="I67" s="52">
        <v>0</v>
      </c>
      <c r="J67" s="52">
        <v>6</v>
      </c>
      <c r="K67" s="52">
        <v>0</v>
      </c>
      <c r="L67" s="52">
        <v>0</v>
      </c>
      <c r="M67" s="52"/>
    </row>
    <row r="68" spans="1:13">
      <c r="A68" s="48" t="s">
        <v>2</v>
      </c>
      <c r="B68" s="7">
        <v>86</v>
      </c>
      <c r="C68" s="53">
        <v>0</v>
      </c>
      <c r="D68" s="53">
        <v>0</v>
      </c>
      <c r="E68" s="53">
        <v>0</v>
      </c>
      <c r="F68" s="53">
        <v>154</v>
      </c>
      <c r="G68" s="53">
        <v>66</v>
      </c>
      <c r="H68" s="53">
        <v>179</v>
      </c>
      <c r="I68" s="53">
        <v>111</v>
      </c>
      <c r="J68" s="53">
        <v>2</v>
      </c>
      <c r="K68" s="53">
        <v>10</v>
      </c>
      <c r="L68" s="53">
        <v>58</v>
      </c>
      <c r="M68" s="53"/>
    </row>
    <row r="69" spans="1:13">
      <c r="A69" s="49" t="s">
        <v>3</v>
      </c>
      <c r="B69" s="6">
        <v>0</v>
      </c>
      <c r="C69" s="54">
        <v>47</v>
      </c>
      <c r="D69" s="54">
        <v>55</v>
      </c>
      <c r="E69" s="54">
        <v>0</v>
      </c>
      <c r="F69" s="54">
        <v>0</v>
      </c>
      <c r="G69" s="54">
        <v>94</v>
      </c>
      <c r="H69" s="54">
        <v>34</v>
      </c>
      <c r="I69" s="54">
        <v>106</v>
      </c>
      <c r="J69" s="54">
        <v>91</v>
      </c>
      <c r="K69" s="54">
        <v>0</v>
      </c>
      <c r="L69" s="54">
        <v>5</v>
      </c>
      <c r="M69" s="54"/>
    </row>
    <row r="70" spans="1:13" ht="13.5" thickBot="1">
      <c r="A70" s="50" t="s">
        <v>4</v>
      </c>
      <c r="B70" s="8">
        <v>177</v>
      </c>
      <c r="C70" s="55">
        <v>47</v>
      </c>
      <c r="D70" s="55">
        <v>55</v>
      </c>
      <c r="E70" s="55">
        <v>0</v>
      </c>
      <c r="F70" s="55">
        <f t="shared" ref="F70:J70" si="49">SUM(F67:F69)</f>
        <v>154</v>
      </c>
      <c r="G70" s="55">
        <f t="shared" si="49"/>
        <v>160</v>
      </c>
      <c r="H70" s="55">
        <f t="shared" si="49"/>
        <v>305</v>
      </c>
      <c r="I70" s="55">
        <f t="shared" si="49"/>
        <v>217</v>
      </c>
      <c r="J70" s="55">
        <f t="shared" si="49"/>
        <v>99</v>
      </c>
      <c r="K70" s="55">
        <f t="shared" ref="K70" si="50">SUM(K67:K69)</f>
        <v>10</v>
      </c>
      <c r="L70" s="55">
        <f t="shared" ref="L70:M70" si="51">SUM(L67:L69)</f>
        <v>63</v>
      </c>
      <c r="M70" s="55">
        <f t="shared" si="51"/>
        <v>0</v>
      </c>
    </row>
    <row r="71" spans="1:13" ht="13.5" thickBot="1">
      <c r="A71" s="4"/>
    </row>
    <row r="72" spans="1:13" ht="26.45" customHeight="1">
      <c r="A72" s="46" t="s">
        <v>12</v>
      </c>
      <c r="B72" s="10">
        <v>2012</v>
      </c>
      <c r="C72" s="51">
        <v>2013</v>
      </c>
      <c r="D72" s="51">
        <v>2014</v>
      </c>
      <c r="E72" s="51">
        <v>2015</v>
      </c>
      <c r="F72" s="51">
        <v>2016</v>
      </c>
      <c r="G72" s="51">
        <v>2017</v>
      </c>
      <c r="H72" s="51">
        <f>H66</f>
        <v>2018</v>
      </c>
      <c r="I72" s="51">
        <f>I66</f>
        <v>2019</v>
      </c>
      <c r="J72" s="51">
        <v>2020</v>
      </c>
      <c r="K72" s="51">
        <f>+K66</f>
        <v>2021</v>
      </c>
      <c r="L72" s="51">
        <f>+L66</f>
        <v>2022</v>
      </c>
      <c r="M72" s="51" t="str">
        <f>+M66</f>
        <v>2023(*)</v>
      </c>
    </row>
    <row r="73" spans="1:13">
      <c r="A73" s="47" t="s">
        <v>1</v>
      </c>
      <c r="B73" s="6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/>
      <c r="M73" s="52"/>
    </row>
    <row r="74" spans="1:13">
      <c r="A74" s="48" t="s">
        <v>2</v>
      </c>
      <c r="B74" s="7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/>
      <c r="M74" s="53"/>
    </row>
    <row r="75" spans="1:13">
      <c r="A75" s="49" t="s">
        <v>3</v>
      </c>
      <c r="B75" s="6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12</v>
      </c>
      <c r="I75" s="54">
        <v>44</v>
      </c>
      <c r="J75" s="54">
        <v>0</v>
      </c>
      <c r="K75" s="54">
        <v>60</v>
      </c>
      <c r="L75" s="54"/>
      <c r="M75" s="54"/>
    </row>
    <row r="76" spans="1:13" ht="13.5" thickBot="1">
      <c r="A76" s="50" t="s">
        <v>4</v>
      </c>
      <c r="B76" s="8">
        <v>0</v>
      </c>
      <c r="C76" s="55">
        <v>0</v>
      </c>
      <c r="D76" s="55">
        <v>0</v>
      </c>
      <c r="E76" s="55">
        <v>0</v>
      </c>
      <c r="F76" s="55">
        <f t="shared" ref="F76:J76" si="52">SUM(F73:F75)</f>
        <v>0</v>
      </c>
      <c r="G76" s="55">
        <f t="shared" si="52"/>
        <v>0</v>
      </c>
      <c r="H76" s="55">
        <f t="shared" si="52"/>
        <v>12</v>
      </c>
      <c r="I76" s="55">
        <f t="shared" si="52"/>
        <v>44</v>
      </c>
      <c r="J76" s="55">
        <f t="shared" si="52"/>
        <v>0</v>
      </c>
      <c r="K76" s="55">
        <f t="shared" ref="K76" si="53">SUM(K73:K75)</f>
        <v>60</v>
      </c>
      <c r="L76" s="55">
        <f t="shared" ref="L76:M76" si="54">SUM(L73:L75)</f>
        <v>0</v>
      </c>
      <c r="M76" s="55">
        <f t="shared" si="54"/>
        <v>0</v>
      </c>
    </row>
    <row r="77" spans="1:13" ht="13.5" thickBot="1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26.45" customHeight="1">
      <c r="A78" s="46" t="s">
        <v>13</v>
      </c>
      <c r="B78" s="10">
        <v>2012</v>
      </c>
      <c r="C78" s="51">
        <v>2013</v>
      </c>
      <c r="D78" s="51">
        <v>2014</v>
      </c>
      <c r="E78" s="51">
        <v>2015</v>
      </c>
      <c r="F78" s="51">
        <v>2016</v>
      </c>
      <c r="G78" s="51">
        <v>2017</v>
      </c>
      <c r="H78" s="51">
        <f>H66</f>
        <v>2018</v>
      </c>
      <c r="I78" s="51">
        <f>I66</f>
        <v>2019</v>
      </c>
      <c r="J78" s="51">
        <v>2020</v>
      </c>
      <c r="K78" s="51">
        <f>+K66</f>
        <v>2021</v>
      </c>
      <c r="L78" s="51">
        <f>+L66</f>
        <v>2022</v>
      </c>
      <c r="M78" s="51" t="str">
        <f>+M66</f>
        <v>2023(*)</v>
      </c>
    </row>
    <row r="79" spans="1:13">
      <c r="A79" s="47" t="s">
        <v>1</v>
      </c>
      <c r="B79" s="6">
        <v>0</v>
      </c>
      <c r="C79" s="52">
        <v>0</v>
      </c>
      <c r="D79" s="52">
        <v>0</v>
      </c>
      <c r="E79" s="52">
        <v>0</v>
      </c>
      <c r="F79" s="52">
        <v>0</v>
      </c>
      <c r="G79" s="52">
        <v>54</v>
      </c>
      <c r="H79" s="52">
        <v>0</v>
      </c>
      <c r="I79" s="52">
        <v>0</v>
      </c>
      <c r="J79" s="52">
        <v>0</v>
      </c>
      <c r="K79" s="52">
        <v>6</v>
      </c>
      <c r="L79" s="52">
        <v>0</v>
      </c>
      <c r="M79" s="52">
        <v>0</v>
      </c>
    </row>
    <row r="80" spans="1:13">
      <c r="A80" s="48" t="s">
        <v>2</v>
      </c>
      <c r="B80" s="7">
        <v>0</v>
      </c>
      <c r="C80" s="53">
        <v>52</v>
      </c>
      <c r="D80" s="53">
        <v>32</v>
      </c>
      <c r="E80" s="53">
        <v>74</v>
      </c>
      <c r="F80" s="53">
        <v>0</v>
      </c>
      <c r="G80" s="53">
        <v>0</v>
      </c>
      <c r="H80" s="53">
        <v>45</v>
      </c>
      <c r="I80" s="53">
        <v>0</v>
      </c>
      <c r="J80" s="53">
        <v>0</v>
      </c>
      <c r="K80" s="53">
        <v>171</v>
      </c>
      <c r="L80" s="53">
        <v>233</v>
      </c>
      <c r="M80" s="53"/>
    </row>
    <row r="81" spans="1:13">
      <c r="A81" s="49" t="s">
        <v>3</v>
      </c>
      <c r="B81" s="6">
        <v>4</v>
      </c>
      <c r="C81" s="54">
        <v>0</v>
      </c>
      <c r="D81" s="54">
        <v>13</v>
      </c>
      <c r="E81" s="54">
        <v>79</v>
      </c>
      <c r="F81" s="54">
        <v>193</v>
      </c>
      <c r="G81" s="54">
        <v>41</v>
      </c>
      <c r="H81" s="54">
        <v>143</v>
      </c>
      <c r="I81" s="54">
        <v>60</v>
      </c>
      <c r="J81" s="54">
        <v>28</v>
      </c>
      <c r="K81" s="54">
        <v>65</v>
      </c>
      <c r="L81" s="54">
        <v>179</v>
      </c>
      <c r="M81" s="54">
        <v>185</v>
      </c>
    </row>
    <row r="82" spans="1:13" ht="13.5" thickBot="1">
      <c r="A82" s="50" t="s">
        <v>4</v>
      </c>
      <c r="B82" s="8">
        <v>4</v>
      </c>
      <c r="C82" s="55">
        <v>52</v>
      </c>
      <c r="D82" s="55">
        <v>45</v>
      </c>
      <c r="E82" s="55">
        <v>153</v>
      </c>
      <c r="F82" s="55">
        <f t="shared" ref="F82:J82" si="55">SUM(F79:F81)</f>
        <v>193</v>
      </c>
      <c r="G82" s="55">
        <f t="shared" si="55"/>
        <v>95</v>
      </c>
      <c r="H82" s="55">
        <f t="shared" si="55"/>
        <v>188</v>
      </c>
      <c r="I82" s="55">
        <f t="shared" si="55"/>
        <v>60</v>
      </c>
      <c r="J82" s="55">
        <f t="shared" si="55"/>
        <v>28</v>
      </c>
      <c r="K82" s="55">
        <v>242</v>
      </c>
      <c r="L82" s="55">
        <f t="shared" ref="L82:M82" si="56">SUM(L79:L81)</f>
        <v>412</v>
      </c>
      <c r="M82" s="55">
        <f t="shared" si="56"/>
        <v>185</v>
      </c>
    </row>
    <row r="83" spans="1:13" ht="13.5" thickBot="1">
      <c r="A83" s="4"/>
    </row>
    <row r="84" spans="1:13" ht="67.5" customHeight="1">
      <c r="A84" s="56" t="s">
        <v>14</v>
      </c>
      <c r="B84" s="36">
        <v>2012</v>
      </c>
      <c r="C84" s="59">
        <v>2013</v>
      </c>
      <c r="D84" s="59">
        <v>2014</v>
      </c>
      <c r="E84" s="59">
        <v>2015</v>
      </c>
      <c r="F84" s="59">
        <v>2016</v>
      </c>
      <c r="G84" s="59">
        <v>2017</v>
      </c>
      <c r="H84" s="59">
        <f>H78</f>
        <v>2018</v>
      </c>
      <c r="I84" s="59">
        <f>I78</f>
        <v>2019</v>
      </c>
      <c r="J84" s="59">
        <v>2020</v>
      </c>
      <c r="K84" s="59">
        <f>K54</f>
        <v>2021</v>
      </c>
      <c r="L84" s="59">
        <f>L54</f>
        <v>2022</v>
      </c>
      <c r="M84" s="59">
        <f>M54</f>
        <v>2023</v>
      </c>
    </row>
    <row r="85" spans="1:13">
      <c r="A85" s="57" t="s">
        <v>1</v>
      </c>
      <c r="B85" s="37">
        <v>91</v>
      </c>
      <c r="C85" s="60">
        <v>0</v>
      </c>
      <c r="D85" s="60">
        <v>0</v>
      </c>
      <c r="E85" s="60">
        <v>0</v>
      </c>
      <c r="F85" s="60">
        <f t="shared" ref="F85:J87" si="57">F67+F73+F79</f>
        <v>0</v>
      </c>
      <c r="G85" s="60">
        <f t="shared" si="57"/>
        <v>54</v>
      </c>
      <c r="H85" s="60">
        <f t="shared" si="57"/>
        <v>92</v>
      </c>
      <c r="I85" s="60">
        <f t="shared" si="57"/>
        <v>0</v>
      </c>
      <c r="J85" s="60">
        <f t="shared" si="57"/>
        <v>6</v>
      </c>
      <c r="K85" s="60">
        <f t="shared" ref="K85" si="58">K67+K73+K79</f>
        <v>6</v>
      </c>
      <c r="L85" s="60">
        <f t="shared" ref="L85:M85" si="59">L67+L73+L79</f>
        <v>0</v>
      </c>
      <c r="M85" s="60">
        <f t="shared" si="59"/>
        <v>0</v>
      </c>
    </row>
    <row r="86" spans="1:13">
      <c r="A86" s="57" t="s">
        <v>2</v>
      </c>
      <c r="B86" s="38">
        <v>86</v>
      </c>
      <c r="C86" s="60">
        <v>52</v>
      </c>
      <c r="D86" s="60">
        <v>32</v>
      </c>
      <c r="E86" s="60">
        <v>74</v>
      </c>
      <c r="F86" s="60">
        <f t="shared" si="57"/>
        <v>154</v>
      </c>
      <c r="G86" s="60">
        <f t="shared" si="57"/>
        <v>66</v>
      </c>
      <c r="H86" s="60">
        <f t="shared" si="57"/>
        <v>224</v>
      </c>
      <c r="I86" s="60">
        <f t="shared" si="57"/>
        <v>111</v>
      </c>
      <c r="J86" s="60">
        <f t="shared" si="57"/>
        <v>2</v>
      </c>
      <c r="K86" s="60">
        <f t="shared" ref="K86" si="60">K68+K74+K80</f>
        <v>181</v>
      </c>
      <c r="L86" s="60">
        <f t="shared" ref="L86:M86" si="61">L68+L74+L80</f>
        <v>291</v>
      </c>
      <c r="M86" s="60">
        <f t="shared" si="61"/>
        <v>0</v>
      </c>
    </row>
    <row r="87" spans="1:13">
      <c r="A87" s="57" t="s">
        <v>3</v>
      </c>
      <c r="B87" s="37">
        <v>4</v>
      </c>
      <c r="C87" s="60">
        <v>47</v>
      </c>
      <c r="D87" s="60">
        <v>68</v>
      </c>
      <c r="E87" s="60">
        <v>79</v>
      </c>
      <c r="F87" s="60">
        <f t="shared" si="57"/>
        <v>193</v>
      </c>
      <c r="G87" s="60">
        <f t="shared" si="57"/>
        <v>135</v>
      </c>
      <c r="H87" s="60">
        <f t="shared" si="57"/>
        <v>189</v>
      </c>
      <c r="I87" s="60">
        <f t="shared" si="57"/>
        <v>210</v>
      </c>
      <c r="J87" s="60">
        <f t="shared" si="57"/>
        <v>119</v>
      </c>
      <c r="K87" s="60">
        <f t="shared" ref="K87" si="62">K69+K75+K81</f>
        <v>125</v>
      </c>
      <c r="L87" s="60">
        <f t="shared" ref="L87:M87" si="63">L69+L75+L81</f>
        <v>184</v>
      </c>
      <c r="M87" s="60">
        <f t="shared" si="63"/>
        <v>185</v>
      </c>
    </row>
    <row r="88" spans="1:13" ht="13.5" thickBot="1">
      <c r="A88" s="58" t="s">
        <v>4</v>
      </c>
      <c r="B88" s="39">
        <v>181</v>
      </c>
      <c r="C88" s="61">
        <v>99</v>
      </c>
      <c r="D88" s="61">
        <v>100</v>
      </c>
      <c r="E88" s="61">
        <v>153</v>
      </c>
      <c r="F88" s="61">
        <f t="shared" ref="F88:J88" si="64">SUM(F85:F87)</f>
        <v>347</v>
      </c>
      <c r="G88" s="61">
        <f t="shared" si="64"/>
        <v>255</v>
      </c>
      <c r="H88" s="61">
        <f t="shared" si="64"/>
        <v>505</v>
      </c>
      <c r="I88" s="61">
        <f t="shared" si="64"/>
        <v>321</v>
      </c>
      <c r="J88" s="61">
        <f t="shared" si="64"/>
        <v>127</v>
      </c>
      <c r="K88" s="61">
        <f t="shared" ref="K88" si="65">SUM(K85:K87)</f>
        <v>312</v>
      </c>
      <c r="L88" s="61">
        <f t="shared" ref="L88:M88" si="66">SUM(L85:L87)</f>
        <v>475</v>
      </c>
      <c r="M88" s="61">
        <f t="shared" si="66"/>
        <v>185</v>
      </c>
    </row>
    <row r="90" spans="1:13" ht="13.5" thickBot="1">
      <c r="A90" s="4"/>
    </row>
    <row r="91" spans="1:13" ht="26.45" customHeight="1">
      <c r="A91" s="56" t="s">
        <v>15</v>
      </c>
      <c r="B91" s="36">
        <v>2012</v>
      </c>
      <c r="C91" s="59">
        <v>2013</v>
      </c>
      <c r="D91" s="59">
        <v>2014</v>
      </c>
      <c r="E91" s="59">
        <v>2015</v>
      </c>
      <c r="F91" s="59">
        <v>2016</v>
      </c>
      <c r="G91" s="59">
        <v>2017</v>
      </c>
      <c r="H91" s="59">
        <f t="shared" ref="H91:M91" si="67">H54</f>
        <v>2018</v>
      </c>
      <c r="I91" s="59">
        <f t="shared" si="67"/>
        <v>2019</v>
      </c>
      <c r="J91" s="59">
        <f t="shared" si="67"/>
        <v>2020</v>
      </c>
      <c r="K91" s="59">
        <f t="shared" si="67"/>
        <v>2021</v>
      </c>
      <c r="L91" s="59">
        <f t="shared" si="67"/>
        <v>2022</v>
      </c>
      <c r="M91" s="59">
        <f t="shared" si="67"/>
        <v>2023</v>
      </c>
    </row>
    <row r="92" spans="1:13">
      <c r="A92" s="57" t="s">
        <v>1</v>
      </c>
      <c r="B92" s="37">
        <v>122</v>
      </c>
      <c r="C92" s="60">
        <v>0</v>
      </c>
      <c r="D92" s="60">
        <v>20</v>
      </c>
      <c r="E92" s="60">
        <v>15</v>
      </c>
      <c r="F92" s="60">
        <f t="shared" ref="F92:K95" si="68">F85+F55</f>
        <v>41</v>
      </c>
      <c r="G92" s="60">
        <f t="shared" si="68"/>
        <v>290</v>
      </c>
      <c r="H92" s="60">
        <f t="shared" si="68"/>
        <v>307</v>
      </c>
      <c r="I92" s="60">
        <f t="shared" si="68"/>
        <v>401</v>
      </c>
      <c r="J92" s="60">
        <f t="shared" si="68"/>
        <v>191</v>
      </c>
      <c r="K92" s="60">
        <f t="shared" si="68"/>
        <v>328</v>
      </c>
      <c r="L92" s="60">
        <f t="shared" ref="L92:M92" si="69">L85+L55</f>
        <v>444</v>
      </c>
      <c r="M92" s="60">
        <f t="shared" si="69"/>
        <v>414</v>
      </c>
    </row>
    <row r="93" spans="1:13">
      <c r="A93" s="57" t="s">
        <v>2</v>
      </c>
      <c r="B93" s="38">
        <v>1243</v>
      </c>
      <c r="C93" s="60">
        <v>1163</v>
      </c>
      <c r="D93" s="60">
        <v>871</v>
      </c>
      <c r="E93" s="60">
        <v>753</v>
      </c>
      <c r="F93" s="60">
        <f t="shared" si="68"/>
        <v>576</v>
      </c>
      <c r="G93" s="60">
        <f t="shared" si="68"/>
        <v>756</v>
      </c>
      <c r="H93" s="60">
        <f t="shared" si="68"/>
        <v>936</v>
      </c>
      <c r="I93" s="60">
        <f t="shared" si="68"/>
        <v>842</v>
      </c>
      <c r="J93" s="60">
        <f t="shared" si="68"/>
        <v>911</v>
      </c>
      <c r="K93" s="60">
        <f t="shared" si="68"/>
        <v>928</v>
      </c>
      <c r="L93" s="60">
        <f t="shared" ref="L93:M93" si="70">L86+L56</f>
        <v>1145</v>
      </c>
      <c r="M93" s="60">
        <f t="shared" si="70"/>
        <v>241</v>
      </c>
    </row>
    <row r="94" spans="1:13">
      <c r="A94" s="57" t="s">
        <v>3</v>
      </c>
      <c r="B94" s="37">
        <v>504</v>
      </c>
      <c r="C94" s="60">
        <v>395</v>
      </c>
      <c r="D94" s="60">
        <v>456</v>
      </c>
      <c r="E94" s="60">
        <v>164</v>
      </c>
      <c r="F94" s="60">
        <f t="shared" si="68"/>
        <v>482</v>
      </c>
      <c r="G94" s="60">
        <f t="shared" si="68"/>
        <v>225</v>
      </c>
      <c r="H94" s="60">
        <f t="shared" si="68"/>
        <v>489</v>
      </c>
      <c r="I94" s="60">
        <f t="shared" si="68"/>
        <v>626</v>
      </c>
      <c r="J94" s="60">
        <f t="shared" si="68"/>
        <v>217</v>
      </c>
      <c r="K94" s="60">
        <f t="shared" si="68"/>
        <v>402</v>
      </c>
      <c r="L94" s="60">
        <f t="shared" ref="L94:M94" si="71">L87+L57</f>
        <v>759</v>
      </c>
      <c r="M94" s="60">
        <f t="shared" si="71"/>
        <v>259</v>
      </c>
    </row>
    <row r="95" spans="1:13" ht="13.5" thickBot="1">
      <c r="A95" s="58" t="s">
        <v>4</v>
      </c>
      <c r="B95" s="39">
        <v>1869</v>
      </c>
      <c r="C95" s="61">
        <v>1558</v>
      </c>
      <c r="D95" s="61">
        <v>1347</v>
      </c>
      <c r="E95" s="61">
        <v>932</v>
      </c>
      <c r="F95" s="61">
        <f t="shared" si="68"/>
        <v>1099</v>
      </c>
      <c r="G95" s="61">
        <f t="shared" si="68"/>
        <v>1271</v>
      </c>
      <c r="H95" s="61">
        <f t="shared" si="68"/>
        <v>1732</v>
      </c>
      <c r="I95" s="61">
        <f t="shared" si="68"/>
        <v>1869</v>
      </c>
      <c r="J95" s="61">
        <f t="shared" si="68"/>
        <v>1319</v>
      </c>
      <c r="K95" s="61">
        <f t="shared" si="68"/>
        <v>1658</v>
      </c>
      <c r="L95" s="61">
        <f t="shared" ref="L95:M95" si="72">L88+L58</f>
        <v>2348</v>
      </c>
      <c r="M95" s="61">
        <f t="shared" si="72"/>
        <v>914</v>
      </c>
    </row>
    <row r="96" spans="1:13">
      <c r="A96" s="25" t="s">
        <v>80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5" t="s">
        <v>16</v>
      </c>
      <c r="B97" s="25"/>
      <c r="C97" s="25"/>
      <c r="D97" s="25"/>
      <c r="E97" s="25"/>
    </row>
    <row r="98" spans="1:13">
      <c r="A98" s="25" t="s">
        <v>17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>
      <c r="A99" s="2" t="s">
        <v>79</v>
      </c>
      <c r="F99" s="25"/>
      <c r="G99" s="25"/>
      <c r="H99" s="25"/>
      <c r="I99" s="25"/>
      <c r="J99" s="25"/>
      <c r="K99" s="25"/>
      <c r="L99" s="25"/>
      <c r="M99" s="25"/>
    </row>
    <row r="100" spans="1:13">
      <c r="A100" s="2"/>
      <c r="F100" s="25"/>
      <c r="G100" s="25"/>
      <c r="H100" s="25"/>
      <c r="I100" s="25"/>
      <c r="J100" s="25"/>
      <c r="K100" s="25"/>
      <c r="L100" s="25"/>
      <c r="M100" s="25"/>
    </row>
    <row r="101" spans="1:13">
      <c r="A101" s="2"/>
    </row>
    <row r="102" spans="1:13" ht="16.5">
      <c r="A102" s="72" t="s">
        <v>18</v>
      </c>
    </row>
    <row r="103" spans="1:13">
      <c r="A103" s="70" t="s">
        <v>19</v>
      </c>
    </row>
    <row r="104" spans="1:13" ht="13.5" thickBot="1">
      <c r="A104" s="3"/>
    </row>
    <row r="105" spans="1:13" ht="13.35" customHeight="1">
      <c r="A105" s="46" t="s">
        <v>20</v>
      </c>
      <c r="B105" s="10">
        <v>2012</v>
      </c>
      <c r="C105" s="51">
        <v>2013</v>
      </c>
      <c r="D105" s="51">
        <v>2014</v>
      </c>
      <c r="E105" s="51">
        <v>2015</v>
      </c>
      <c r="F105" s="51">
        <v>2016</v>
      </c>
      <c r="G105" s="51">
        <v>2017</v>
      </c>
      <c r="H105" s="51">
        <v>2018</v>
      </c>
      <c r="I105" s="51">
        <f>I54</f>
        <v>2019</v>
      </c>
      <c r="J105" s="51">
        <f>J54</f>
        <v>2020</v>
      </c>
      <c r="K105" s="51">
        <f>+K66</f>
        <v>2021</v>
      </c>
      <c r="L105" s="51">
        <f>+L66</f>
        <v>2022</v>
      </c>
      <c r="M105" s="51" t="str">
        <f>+M66</f>
        <v>2023(*)</v>
      </c>
    </row>
    <row r="106" spans="1:13">
      <c r="A106" s="47" t="s">
        <v>1</v>
      </c>
      <c r="B106" s="6">
        <v>478</v>
      </c>
      <c r="C106" s="52">
        <v>129</v>
      </c>
      <c r="D106" s="52">
        <v>79</v>
      </c>
      <c r="E106" s="52">
        <v>201</v>
      </c>
      <c r="F106" s="52">
        <v>278</v>
      </c>
      <c r="G106" s="52">
        <v>466</v>
      </c>
      <c r="H106" s="52">
        <v>508</v>
      </c>
      <c r="I106" s="52">
        <v>352</v>
      </c>
      <c r="J106" s="52">
        <v>491</v>
      </c>
      <c r="K106" s="52">
        <v>485</v>
      </c>
      <c r="L106" s="52">
        <v>862</v>
      </c>
      <c r="M106" s="52">
        <v>45</v>
      </c>
    </row>
    <row r="107" spans="1:13">
      <c r="A107" s="48" t="s">
        <v>2</v>
      </c>
      <c r="B107" s="7">
        <v>1258</v>
      </c>
      <c r="C107" s="53">
        <v>1086</v>
      </c>
      <c r="D107" s="53">
        <v>1102</v>
      </c>
      <c r="E107" s="53">
        <v>750</v>
      </c>
      <c r="F107" s="53">
        <v>1715</v>
      </c>
      <c r="G107" s="53">
        <v>1033</v>
      </c>
      <c r="H107" s="53">
        <v>2567</v>
      </c>
      <c r="I107" s="53">
        <v>2772</v>
      </c>
      <c r="J107" s="53">
        <v>1258</v>
      </c>
      <c r="K107" s="53">
        <v>1320</v>
      </c>
      <c r="L107" s="53">
        <v>1484</v>
      </c>
      <c r="M107" s="53">
        <v>464</v>
      </c>
    </row>
    <row r="108" spans="1:13">
      <c r="A108" s="49" t="s">
        <v>3</v>
      </c>
      <c r="B108" s="6">
        <v>1007</v>
      </c>
      <c r="C108" s="54">
        <v>814</v>
      </c>
      <c r="D108" s="54">
        <v>1000</v>
      </c>
      <c r="E108" s="54">
        <v>1143</v>
      </c>
      <c r="F108" s="54">
        <v>2414</v>
      </c>
      <c r="G108" s="54">
        <v>1421</v>
      </c>
      <c r="H108" s="54">
        <v>1542</v>
      </c>
      <c r="I108" s="54">
        <v>1202</v>
      </c>
      <c r="J108" s="54">
        <v>1375</v>
      </c>
      <c r="K108" s="54">
        <v>1260</v>
      </c>
      <c r="L108" s="54">
        <v>1133</v>
      </c>
      <c r="M108" s="54">
        <v>298</v>
      </c>
    </row>
    <row r="109" spans="1:13" ht="13.5" thickBot="1">
      <c r="A109" s="50" t="s">
        <v>4</v>
      </c>
      <c r="B109" s="8">
        <v>2743</v>
      </c>
      <c r="C109" s="55">
        <v>2029</v>
      </c>
      <c r="D109" s="55">
        <v>2181</v>
      </c>
      <c r="E109" s="55">
        <v>2094</v>
      </c>
      <c r="F109" s="55">
        <f t="shared" ref="F109:I109" si="73">SUM(F106:F108)</f>
        <v>4407</v>
      </c>
      <c r="G109" s="55">
        <f t="shared" si="73"/>
        <v>2920</v>
      </c>
      <c r="H109" s="55">
        <f t="shared" si="73"/>
        <v>4617</v>
      </c>
      <c r="I109" s="55">
        <f t="shared" si="73"/>
        <v>4326</v>
      </c>
      <c r="J109" s="55">
        <f t="shared" ref="J109" si="74">SUM(J106:J108)</f>
        <v>3124</v>
      </c>
      <c r="K109" s="55">
        <f>SUM(K106:K108)</f>
        <v>3065</v>
      </c>
      <c r="L109" s="55">
        <f>SUM(L106:L108)</f>
        <v>3479</v>
      </c>
      <c r="M109" s="55">
        <f>SUM(M106:M108)</f>
        <v>807</v>
      </c>
    </row>
    <row r="110" spans="1:13">
      <c r="A110" s="2" t="s">
        <v>21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ht="12.75" customHeight="1">
      <c r="A111" s="2" t="s">
        <v>78</v>
      </c>
      <c r="B111" s="34"/>
      <c r="C111" s="34"/>
      <c r="D111" s="34"/>
      <c r="E111" s="34"/>
    </row>
  </sheetData>
  <mergeCells count="1">
    <mergeCell ref="A61:M62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9"/>
  <sheetViews>
    <sheetView zoomScaleNormal="100" zoomScaleSheetLayoutView="75" workbookViewId="0">
      <selection activeCell="G2" sqref="G2"/>
    </sheetView>
  </sheetViews>
  <sheetFormatPr baseColWidth="10" defaultColWidth="12" defaultRowHeight="11.25"/>
  <cols>
    <col min="1" max="1" width="50.7109375" style="13" customWidth="1"/>
    <col min="2" max="2" width="0.140625" style="2" customWidth="1"/>
    <col min="3" max="8" width="6" style="2" customWidth="1"/>
    <col min="9" max="13" width="5.5703125" style="2" bestFit="1" customWidth="1"/>
    <col min="14" max="20" width="12" style="2"/>
    <col min="21" max="16384" width="12" style="13"/>
  </cols>
  <sheetData>
    <row r="1" spans="1:13" ht="18">
      <c r="A1" s="71" t="s">
        <v>22</v>
      </c>
      <c r="K1" s="42"/>
      <c r="L1" s="42"/>
      <c r="M1" s="42"/>
    </row>
    <row r="2" spans="1:13" ht="15">
      <c r="K2" s="42"/>
      <c r="M2" s="69" t="str">
        <f>'Viviendas Iniciadas'!M1</f>
        <v xml:space="preserve">2023ko 2. hiruhilekoan arte 
</v>
      </c>
    </row>
    <row r="3" spans="1:13" ht="12">
      <c r="A3" s="70" t="s">
        <v>23</v>
      </c>
      <c r="K3" s="42"/>
    </row>
    <row r="4" spans="1:13" ht="12">
      <c r="K4" s="42"/>
      <c r="M4" s="68" t="str">
        <f>'Viviendas Iniciadas'!M2</f>
        <v xml:space="preserve">Hasta 2º trimestre 2023 </v>
      </c>
    </row>
    <row r="5" spans="1:13" ht="12" thickBot="1">
      <c r="A5" s="12"/>
    </row>
    <row r="6" spans="1:13" ht="26.45" customHeight="1">
      <c r="A6" s="46" t="s">
        <v>24</v>
      </c>
      <c r="B6" s="10">
        <v>2012</v>
      </c>
      <c r="C6" s="51">
        <v>2013</v>
      </c>
      <c r="D6" s="51">
        <v>2014</v>
      </c>
      <c r="E6" s="51">
        <v>2015</v>
      </c>
      <c r="F6" s="51">
        <v>2016</v>
      </c>
      <c r="G6" s="51">
        <v>2017</v>
      </c>
      <c r="H6" s="51">
        <v>2018</v>
      </c>
      <c r="I6" s="51">
        <v>2019</v>
      </c>
      <c r="J6" s="51">
        <v>2020</v>
      </c>
      <c r="K6" s="51">
        <f>+J6+1</f>
        <v>2021</v>
      </c>
      <c r="L6" s="51">
        <f>+K6+1</f>
        <v>2022</v>
      </c>
      <c r="M6" s="51">
        <f>+L6+1</f>
        <v>2023</v>
      </c>
    </row>
    <row r="7" spans="1:13" ht="12.75">
      <c r="A7" s="47" t="s">
        <v>1</v>
      </c>
      <c r="B7" s="6">
        <v>0</v>
      </c>
      <c r="C7" s="52"/>
      <c r="D7" s="52"/>
      <c r="E7" s="52"/>
      <c r="F7" s="52">
        <v>0</v>
      </c>
      <c r="G7" s="52">
        <v>0</v>
      </c>
      <c r="H7" s="52"/>
      <c r="I7" s="52">
        <v>152</v>
      </c>
      <c r="J7" s="52">
        <v>166</v>
      </c>
      <c r="K7" s="52">
        <v>0</v>
      </c>
      <c r="L7" s="52">
        <v>0</v>
      </c>
      <c r="M7" s="52">
        <v>0</v>
      </c>
    </row>
    <row r="8" spans="1:13" ht="12.75">
      <c r="A8" s="48" t="s">
        <v>2</v>
      </c>
      <c r="B8" s="7"/>
      <c r="C8" s="53">
        <v>161</v>
      </c>
      <c r="D8" s="53">
        <v>130</v>
      </c>
      <c r="E8" s="53">
        <v>110</v>
      </c>
      <c r="F8" s="53">
        <v>0</v>
      </c>
      <c r="G8" s="53">
        <v>262</v>
      </c>
      <c r="H8" s="53">
        <v>138</v>
      </c>
      <c r="I8" s="53">
        <v>220</v>
      </c>
      <c r="J8" s="53">
        <v>296</v>
      </c>
      <c r="K8" s="53">
        <v>192</v>
      </c>
      <c r="L8" s="53">
        <v>198</v>
      </c>
      <c r="M8" s="53"/>
    </row>
    <row r="9" spans="1:13" ht="12.75">
      <c r="A9" s="49" t="s">
        <v>3</v>
      </c>
      <c r="B9" s="6">
        <v>62</v>
      </c>
      <c r="C9" s="54"/>
      <c r="D9" s="54">
        <v>135</v>
      </c>
      <c r="E9" s="54"/>
      <c r="F9" s="54">
        <v>36</v>
      </c>
      <c r="G9" s="54">
        <v>0</v>
      </c>
      <c r="H9" s="54">
        <v>114</v>
      </c>
      <c r="I9" s="54">
        <v>70</v>
      </c>
      <c r="J9" s="54">
        <v>0</v>
      </c>
      <c r="K9" s="54">
        <v>142</v>
      </c>
      <c r="L9" s="54">
        <v>304</v>
      </c>
      <c r="M9" s="54"/>
    </row>
    <row r="10" spans="1:13" ht="13.5" thickBot="1">
      <c r="A10" s="50" t="s">
        <v>4</v>
      </c>
      <c r="B10" s="8">
        <v>62</v>
      </c>
      <c r="C10" s="55">
        <v>161</v>
      </c>
      <c r="D10" s="55">
        <v>265</v>
      </c>
      <c r="E10" s="55">
        <v>110</v>
      </c>
      <c r="F10" s="55">
        <v>36</v>
      </c>
      <c r="G10" s="55">
        <v>262</v>
      </c>
      <c r="H10" s="55">
        <v>252</v>
      </c>
      <c r="I10" s="55">
        <f>SUM(I7:I9)</f>
        <v>442</v>
      </c>
      <c r="J10" s="55">
        <v>462</v>
      </c>
      <c r="K10" s="55">
        <f>SUM(K7:K9)</f>
        <v>334</v>
      </c>
      <c r="L10" s="55">
        <f>L7+L8+L9</f>
        <v>502</v>
      </c>
      <c r="M10" s="55">
        <f>M7+M8+M9</f>
        <v>0</v>
      </c>
    </row>
    <row r="11" spans="1:13" ht="12" thickBot="1">
      <c r="A11" s="14"/>
    </row>
    <row r="12" spans="1:13" ht="26.45" customHeight="1">
      <c r="A12" s="46" t="s">
        <v>25</v>
      </c>
      <c r="B12" s="10">
        <v>2012</v>
      </c>
      <c r="C12" s="51">
        <v>2013</v>
      </c>
      <c r="D12" s="51">
        <v>2014</v>
      </c>
      <c r="E12" s="51">
        <v>2015</v>
      </c>
      <c r="F12" s="51">
        <v>2016</v>
      </c>
      <c r="G12" s="51">
        <v>2017</v>
      </c>
      <c r="H12" s="51">
        <v>2018</v>
      </c>
      <c r="I12" s="51">
        <v>2019</v>
      </c>
      <c r="J12" s="51">
        <v>2020</v>
      </c>
      <c r="K12" s="51">
        <f>+K6</f>
        <v>2021</v>
      </c>
      <c r="L12" s="51">
        <f>+L6</f>
        <v>2022</v>
      </c>
      <c r="M12" s="51">
        <f>+M6</f>
        <v>2023</v>
      </c>
    </row>
    <row r="13" spans="1:13" ht="12.75">
      <c r="A13" s="47" t="s">
        <v>1</v>
      </c>
      <c r="B13" s="6"/>
      <c r="C13" s="52"/>
      <c r="D13" s="52"/>
      <c r="E13" s="52"/>
      <c r="F13" s="52">
        <v>0</v>
      </c>
      <c r="G13" s="52">
        <v>126</v>
      </c>
      <c r="H13" s="52">
        <v>63</v>
      </c>
      <c r="I13" s="52">
        <v>42</v>
      </c>
      <c r="J13" s="52">
        <v>0</v>
      </c>
      <c r="K13" s="52">
        <v>60</v>
      </c>
      <c r="L13" s="52">
        <v>0</v>
      </c>
      <c r="M13" s="52">
        <v>0</v>
      </c>
    </row>
    <row r="14" spans="1:13" ht="12.75">
      <c r="A14" s="48" t="s">
        <v>2</v>
      </c>
      <c r="B14" s="7"/>
      <c r="C14" s="53">
        <v>121</v>
      </c>
      <c r="D14" s="53"/>
      <c r="E14" s="53">
        <v>185</v>
      </c>
      <c r="F14" s="53">
        <v>0</v>
      </c>
      <c r="G14" s="53">
        <v>91</v>
      </c>
      <c r="H14" s="53">
        <v>42</v>
      </c>
      <c r="I14" s="53">
        <v>0</v>
      </c>
      <c r="J14" s="53">
        <v>116</v>
      </c>
      <c r="K14" s="53">
        <v>23</v>
      </c>
      <c r="L14" s="53">
        <v>0</v>
      </c>
      <c r="M14" s="53">
        <v>0</v>
      </c>
    </row>
    <row r="15" spans="1:13" ht="12.75">
      <c r="A15" s="49" t="s">
        <v>3</v>
      </c>
      <c r="B15" s="6"/>
      <c r="C15" s="54"/>
      <c r="D15" s="54"/>
      <c r="E15" s="54"/>
      <c r="F15" s="54">
        <v>14</v>
      </c>
      <c r="G15" s="54"/>
      <c r="H15" s="54"/>
      <c r="I15" s="54">
        <v>0</v>
      </c>
      <c r="J15" s="54">
        <v>0</v>
      </c>
      <c r="K15" s="54">
        <v>36</v>
      </c>
      <c r="L15" s="54">
        <v>0</v>
      </c>
      <c r="M15" s="54">
        <v>0</v>
      </c>
    </row>
    <row r="16" spans="1:13" ht="13.5" thickBot="1">
      <c r="A16" s="50" t="s">
        <v>4</v>
      </c>
      <c r="B16" s="8">
        <v>0</v>
      </c>
      <c r="C16" s="55">
        <v>121</v>
      </c>
      <c r="D16" s="55">
        <v>0</v>
      </c>
      <c r="E16" s="55">
        <v>185</v>
      </c>
      <c r="F16" s="55">
        <v>14</v>
      </c>
      <c r="G16" s="55">
        <v>217</v>
      </c>
      <c r="H16" s="55">
        <v>105</v>
      </c>
      <c r="I16" s="55">
        <v>76</v>
      </c>
      <c r="J16" s="55">
        <v>116</v>
      </c>
      <c r="K16" s="55">
        <f>SUM(K13:K15)</f>
        <v>119</v>
      </c>
      <c r="L16" s="55">
        <f>SUM(L13:L15)</f>
        <v>0</v>
      </c>
      <c r="M16" s="55">
        <f>SUM(M13:M15)</f>
        <v>0</v>
      </c>
    </row>
    <row r="17" spans="1:13" ht="12" thickBot="1">
      <c r="A17" s="14"/>
    </row>
    <row r="18" spans="1:13" ht="26.45" customHeight="1">
      <c r="A18" s="46" t="s">
        <v>10</v>
      </c>
      <c r="B18" s="10">
        <v>2012</v>
      </c>
      <c r="C18" s="51">
        <v>2013</v>
      </c>
      <c r="D18" s="51">
        <v>2014</v>
      </c>
      <c r="E18" s="51">
        <v>2015</v>
      </c>
      <c r="F18" s="51">
        <v>2016</v>
      </c>
      <c r="G18" s="51">
        <v>2017</v>
      </c>
      <c r="H18" s="51">
        <v>2018</v>
      </c>
      <c r="I18" s="51">
        <v>2019</v>
      </c>
      <c r="J18" s="51">
        <v>2020</v>
      </c>
      <c r="K18" s="51">
        <f>+K6</f>
        <v>2021</v>
      </c>
      <c r="L18" s="51">
        <f>+L6</f>
        <v>2022</v>
      </c>
      <c r="M18" s="51">
        <f>+M6</f>
        <v>2023</v>
      </c>
    </row>
    <row r="19" spans="1:13" ht="12.75">
      <c r="A19" s="47" t="s">
        <v>1</v>
      </c>
      <c r="B19" s="6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</row>
    <row r="20" spans="1:13" ht="12.75">
      <c r="A20" s="48" t="s">
        <v>2</v>
      </c>
      <c r="B20" s="7">
        <v>0</v>
      </c>
      <c r="C20" s="53">
        <v>0</v>
      </c>
      <c r="D20" s="53">
        <v>0</v>
      </c>
      <c r="E20" s="53">
        <v>0</v>
      </c>
      <c r="F20" s="53">
        <v>0</v>
      </c>
      <c r="G20" s="53">
        <v>104</v>
      </c>
      <c r="H20" s="53">
        <v>0</v>
      </c>
      <c r="I20" s="53">
        <v>0</v>
      </c>
      <c r="J20" s="53">
        <v>117</v>
      </c>
      <c r="K20" s="53">
        <v>0</v>
      </c>
      <c r="L20" s="53">
        <v>0</v>
      </c>
      <c r="M20" s="53">
        <v>0</v>
      </c>
    </row>
    <row r="21" spans="1:13" ht="12.75">
      <c r="A21" s="49" t="s">
        <v>3</v>
      </c>
      <c r="B21" s="6">
        <v>0</v>
      </c>
      <c r="C21" s="54">
        <v>0</v>
      </c>
      <c r="D21" s="54">
        <v>0</v>
      </c>
      <c r="E21" s="54">
        <v>0</v>
      </c>
      <c r="F21" s="54">
        <v>30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</row>
    <row r="22" spans="1:13" ht="13.5" thickBot="1">
      <c r="A22" s="50" t="s">
        <v>4</v>
      </c>
      <c r="B22" s="8">
        <v>0</v>
      </c>
      <c r="C22" s="55">
        <v>0</v>
      </c>
      <c r="D22" s="55">
        <v>0</v>
      </c>
      <c r="E22" s="55">
        <v>0</v>
      </c>
      <c r="F22" s="55">
        <v>30</v>
      </c>
      <c r="G22" s="55">
        <v>104</v>
      </c>
      <c r="H22" s="55">
        <v>0</v>
      </c>
      <c r="I22" s="55">
        <v>0</v>
      </c>
      <c r="J22" s="55">
        <v>117</v>
      </c>
      <c r="K22" s="55">
        <f>SUM(K19:K21)</f>
        <v>0</v>
      </c>
      <c r="L22" s="55">
        <f>SUM(L19:L21)</f>
        <v>0</v>
      </c>
      <c r="M22" s="55">
        <f>SUM(M19:M21)</f>
        <v>0</v>
      </c>
    </row>
    <row r="23" spans="1:13" ht="12" thickBot="1">
      <c r="A23" s="14"/>
    </row>
    <row r="24" spans="1:13" ht="26.45" customHeight="1">
      <c r="A24" s="56" t="s">
        <v>26</v>
      </c>
      <c r="B24" s="36">
        <v>2012</v>
      </c>
      <c r="C24" s="59">
        <v>2013</v>
      </c>
      <c r="D24" s="59">
        <v>2014</v>
      </c>
      <c r="E24" s="59">
        <v>2015</v>
      </c>
      <c r="F24" s="59">
        <v>2016</v>
      </c>
      <c r="G24" s="59">
        <v>2017</v>
      </c>
      <c r="H24" s="59">
        <v>2018</v>
      </c>
      <c r="I24" s="59">
        <v>2019</v>
      </c>
      <c r="J24" s="59">
        <v>2020</v>
      </c>
      <c r="K24" s="59">
        <f>+K6</f>
        <v>2021</v>
      </c>
      <c r="L24" s="59">
        <f>+L6</f>
        <v>2022</v>
      </c>
      <c r="M24" s="59">
        <f>+M6</f>
        <v>2023</v>
      </c>
    </row>
    <row r="25" spans="1:13" ht="12.75">
      <c r="A25" s="57" t="s">
        <v>1</v>
      </c>
      <c r="B25" s="37">
        <v>0</v>
      </c>
      <c r="C25" s="60">
        <v>0</v>
      </c>
      <c r="D25" s="60">
        <v>0</v>
      </c>
      <c r="E25" s="60">
        <v>0</v>
      </c>
      <c r="F25" s="60">
        <v>0</v>
      </c>
      <c r="G25" s="60">
        <v>126</v>
      </c>
      <c r="H25" s="60">
        <v>63</v>
      </c>
      <c r="I25" s="60">
        <f t="shared" ref="I25" si="0">+I7+I13+I19</f>
        <v>194</v>
      </c>
      <c r="J25" s="60">
        <v>166</v>
      </c>
      <c r="K25" s="60">
        <f t="shared" ref="K25:L27" si="1">+K7+K13+K19</f>
        <v>60</v>
      </c>
      <c r="L25" s="60">
        <f t="shared" si="1"/>
        <v>0</v>
      </c>
      <c r="M25" s="60">
        <f t="shared" ref="M25" si="2">+M7+M13+M19</f>
        <v>0</v>
      </c>
    </row>
    <row r="26" spans="1:13" ht="12.75">
      <c r="A26" s="57" t="s">
        <v>2</v>
      </c>
      <c r="B26" s="38">
        <v>0</v>
      </c>
      <c r="C26" s="60">
        <v>282</v>
      </c>
      <c r="D26" s="60">
        <v>130</v>
      </c>
      <c r="E26" s="60">
        <v>295</v>
      </c>
      <c r="F26" s="60">
        <v>0</v>
      </c>
      <c r="G26" s="60">
        <v>457</v>
      </c>
      <c r="H26" s="60">
        <v>180</v>
      </c>
      <c r="I26" s="60">
        <f t="shared" ref="I26" si="3">+I8+I14+I20</f>
        <v>220</v>
      </c>
      <c r="J26" s="60">
        <v>529</v>
      </c>
      <c r="K26" s="60">
        <f t="shared" si="1"/>
        <v>215</v>
      </c>
      <c r="L26" s="60">
        <f t="shared" si="1"/>
        <v>198</v>
      </c>
      <c r="M26" s="60">
        <f t="shared" ref="M26" si="4">+M8+M14+M20</f>
        <v>0</v>
      </c>
    </row>
    <row r="27" spans="1:13" ht="12.75">
      <c r="A27" s="57" t="s">
        <v>3</v>
      </c>
      <c r="B27" s="37">
        <v>62</v>
      </c>
      <c r="C27" s="60">
        <v>0</v>
      </c>
      <c r="D27" s="60">
        <v>135</v>
      </c>
      <c r="E27" s="60">
        <v>0</v>
      </c>
      <c r="F27" s="60">
        <v>80</v>
      </c>
      <c r="G27" s="60">
        <v>0</v>
      </c>
      <c r="H27" s="60">
        <v>114</v>
      </c>
      <c r="I27" s="60">
        <f t="shared" ref="I27" si="5">+I9+I15+I21</f>
        <v>70</v>
      </c>
      <c r="J27" s="60">
        <v>0</v>
      </c>
      <c r="K27" s="60">
        <f t="shared" si="1"/>
        <v>178</v>
      </c>
      <c r="L27" s="60">
        <f t="shared" si="1"/>
        <v>304</v>
      </c>
      <c r="M27" s="60">
        <f t="shared" ref="M27" si="6">+M9+M15+M21</f>
        <v>0</v>
      </c>
    </row>
    <row r="28" spans="1:13" ht="13.5" thickBot="1">
      <c r="A28" s="58" t="s">
        <v>4</v>
      </c>
      <c r="B28" s="39">
        <v>62</v>
      </c>
      <c r="C28" s="61">
        <v>282</v>
      </c>
      <c r="D28" s="61">
        <v>265</v>
      </c>
      <c r="E28" s="61">
        <v>295</v>
      </c>
      <c r="F28" s="61">
        <v>80</v>
      </c>
      <c r="G28" s="61">
        <v>583</v>
      </c>
      <c r="H28" s="61">
        <v>357</v>
      </c>
      <c r="I28" s="61">
        <f>SUM(I25:I27)</f>
        <v>484</v>
      </c>
      <c r="J28" s="61">
        <v>695</v>
      </c>
      <c r="K28" s="61">
        <f>SUM(K25:K27)</f>
        <v>453</v>
      </c>
      <c r="L28" s="61">
        <f>SUM(L25:L27)</f>
        <v>502</v>
      </c>
      <c r="M28" s="61">
        <f>SUM(M25:M27)</f>
        <v>0</v>
      </c>
    </row>
    <row r="29" spans="1:13">
      <c r="A29" s="14"/>
    </row>
    <row r="30" spans="1:13" ht="12" thickBot="1">
      <c r="A30" s="14"/>
    </row>
    <row r="31" spans="1:13" ht="26.45" customHeight="1">
      <c r="A31" s="46" t="s">
        <v>5</v>
      </c>
      <c r="B31" s="10">
        <v>2012</v>
      </c>
      <c r="C31" s="51">
        <v>2013</v>
      </c>
      <c r="D31" s="51">
        <v>2014</v>
      </c>
      <c r="E31" s="51">
        <v>2015</v>
      </c>
      <c r="F31" s="51">
        <v>2016</v>
      </c>
      <c r="G31" s="51">
        <v>2017</v>
      </c>
      <c r="H31" s="51">
        <v>2018</v>
      </c>
      <c r="I31" s="51">
        <v>2019</v>
      </c>
      <c r="J31" s="51">
        <v>2020</v>
      </c>
      <c r="K31" s="51">
        <f>+K6</f>
        <v>2021</v>
      </c>
      <c r="L31" s="51">
        <f>+L6</f>
        <v>2022</v>
      </c>
      <c r="M31" s="51">
        <f>+M6</f>
        <v>2023</v>
      </c>
    </row>
    <row r="32" spans="1:13" ht="12.75">
      <c r="A32" s="47" t="s">
        <v>1</v>
      </c>
      <c r="B32" s="6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</row>
    <row r="33" spans="1:13" ht="12.75">
      <c r="A33" s="48" t="s">
        <v>2</v>
      </c>
      <c r="B33" s="7">
        <v>0</v>
      </c>
      <c r="C33" s="53">
        <v>28</v>
      </c>
      <c r="D33" s="53">
        <v>63</v>
      </c>
      <c r="E33" s="53">
        <v>0</v>
      </c>
      <c r="F33" s="53">
        <v>0</v>
      </c>
      <c r="G33" s="53">
        <v>0</v>
      </c>
      <c r="H33" s="53">
        <v>96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</row>
    <row r="34" spans="1:13" ht="12.75">
      <c r="A34" s="49" t="s">
        <v>3</v>
      </c>
      <c r="B34" s="6">
        <v>118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255</v>
      </c>
      <c r="J34" s="54">
        <v>0</v>
      </c>
      <c r="K34" s="54">
        <v>0</v>
      </c>
      <c r="L34" s="54">
        <v>0</v>
      </c>
      <c r="M34" s="54">
        <v>0</v>
      </c>
    </row>
    <row r="35" spans="1:13" ht="13.5" thickBot="1">
      <c r="A35" s="50" t="s">
        <v>4</v>
      </c>
      <c r="B35" s="8">
        <v>118</v>
      </c>
      <c r="C35" s="55">
        <v>28</v>
      </c>
      <c r="D35" s="55">
        <v>63</v>
      </c>
      <c r="E35" s="55">
        <v>0</v>
      </c>
      <c r="F35" s="55">
        <v>0</v>
      </c>
      <c r="G35" s="55">
        <v>0</v>
      </c>
      <c r="H35" s="55">
        <v>96</v>
      </c>
      <c r="I35" s="55">
        <v>255</v>
      </c>
      <c r="J35" s="55">
        <v>0</v>
      </c>
      <c r="K35" s="55">
        <f>SUM(K32:K34)</f>
        <v>0</v>
      </c>
      <c r="L35" s="55">
        <f>SUM(L32:L34)</f>
        <v>0</v>
      </c>
      <c r="M35" s="55">
        <f>SUM(M32:M34)</f>
        <v>0</v>
      </c>
    </row>
    <row r="36" spans="1:13" ht="12" thickBot="1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25.5">
      <c r="A37" s="46" t="s">
        <v>66</v>
      </c>
      <c r="B37" s="10">
        <v>2012</v>
      </c>
      <c r="C37" s="51">
        <v>2013</v>
      </c>
      <c r="D37" s="51">
        <v>2014</v>
      </c>
      <c r="E37" s="51">
        <v>2015</v>
      </c>
      <c r="F37" s="51">
        <v>2016</v>
      </c>
      <c r="G37" s="51">
        <v>2017</v>
      </c>
      <c r="H37" s="51">
        <v>2018</v>
      </c>
      <c r="I37" s="51">
        <v>2019</v>
      </c>
      <c r="J37" s="51">
        <v>2020</v>
      </c>
      <c r="K37" s="51">
        <f>+K12</f>
        <v>2021</v>
      </c>
      <c r="L37" s="51">
        <f>+L12</f>
        <v>2022</v>
      </c>
      <c r="M37" s="51">
        <f>+M12</f>
        <v>2023</v>
      </c>
    </row>
    <row r="38" spans="1:13" ht="12.75">
      <c r="A38" s="47" t="s">
        <v>1</v>
      </c>
      <c r="B38" s="6"/>
      <c r="C38" s="52"/>
      <c r="D38" s="52"/>
      <c r="E38" s="52"/>
      <c r="F38" s="52"/>
      <c r="G38" s="52"/>
      <c r="H38" s="52"/>
      <c r="I38" s="52"/>
      <c r="J38" s="52"/>
      <c r="K38" s="52">
        <v>14</v>
      </c>
      <c r="L38" s="52">
        <v>0</v>
      </c>
      <c r="M38" s="52">
        <v>0</v>
      </c>
    </row>
    <row r="39" spans="1:13" ht="12.75">
      <c r="A39" s="48" t="s">
        <v>2</v>
      </c>
      <c r="B39" s="7"/>
      <c r="C39" s="53"/>
      <c r="D39" s="53"/>
      <c r="E39" s="53"/>
      <c r="F39" s="53"/>
      <c r="G39" s="53"/>
      <c r="H39" s="53"/>
      <c r="I39" s="53"/>
      <c r="J39" s="53"/>
      <c r="K39" s="53">
        <v>0</v>
      </c>
      <c r="L39" s="53">
        <v>0</v>
      </c>
      <c r="M39" s="53">
        <v>0</v>
      </c>
    </row>
    <row r="40" spans="1:13" ht="12.75">
      <c r="A40" s="49" t="s">
        <v>3</v>
      </c>
      <c r="B40" s="6"/>
      <c r="C40" s="54"/>
      <c r="D40" s="54"/>
      <c r="E40" s="54"/>
      <c r="F40" s="54"/>
      <c r="G40" s="54"/>
      <c r="H40" s="54"/>
      <c r="I40" s="54"/>
      <c r="J40" s="54"/>
      <c r="K40" s="54">
        <v>12</v>
      </c>
      <c r="L40" s="54">
        <v>71</v>
      </c>
      <c r="M40" s="54"/>
    </row>
    <row r="41" spans="1:13" ht="13.5" thickBot="1">
      <c r="A41" s="50" t="s">
        <v>4</v>
      </c>
      <c r="B41" s="8"/>
      <c r="C41" s="55"/>
      <c r="D41" s="55"/>
      <c r="E41" s="55"/>
      <c r="F41" s="55"/>
      <c r="G41" s="55"/>
      <c r="H41" s="55"/>
      <c r="I41" s="55"/>
      <c r="J41" s="55"/>
      <c r="K41" s="55">
        <f>SUM(K38:K40)</f>
        <v>26</v>
      </c>
      <c r="L41" s="55">
        <f>SUM(L38:L40)</f>
        <v>71</v>
      </c>
      <c r="M41" s="55">
        <f>SUM(M38:M40)</f>
        <v>0</v>
      </c>
    </row>
    <row r="42" spans="1:13" ht="12" thickBot="1">
      <c r="A42" s="14"/>
    </row>
    <row r="43" spans="1:13" ht="26.45" customHeight="1">
      <c r="A43" s="46" t="s">
        <v>7</v>
      </c>
      <c r="B43" s="10">
        <v>2012</v>
      </c>
      <c r="C43" s="51">
        <v>2013</v>
      </c>
      <c r="D43" s="51">
        <v>2014</v>
      </c>
      <c r="E43" s="51">
        <v>2015</v>
      </c>
      <c r="F43" s="51">
        <v>2016</v>
      </c>
      <c r="G43" s="51">
        <v>2017</v>
      </c>
      <c r="H43" s="51">
        <v>2018</v>
      </c>
      <c r="I43" s="51">
        <v>2019</v>
      </c>
      <c r="J43" s="51">
        <v>2020</v>
      </c>
      <c r="K43" s="51">
        <f>+K6</f>
        <v>2021</v>
      </c>
      <c r="L43" s="51">
        <f>+L6</f>
        <v>2022</v>
      </c>
      <c r="M43" s="51">
        <f>+M6</f>
        <v>2023</v>
      </c>
    </row>
    <row r="44" spans="1:13" ht="12.75">
      <c r="A44" s="47" t="s">
        <v>1</v>
      </c>
      <c r="B44" s="6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</row>
    <row r="45" spans="1:13" ht="12.75">
      <c r="A45" s="48" t="s">
        <v>2</v>
      </c>
      <c r="B45" s="7">
        <v>0</v>
      </c>
      <c r="C45" s="53">
        <v>115</v>
      </c>
      <c r="D45" s="53">
        <v>0</v>
      </c>
      <c r="E45" s="53">
        <v>0</v>
      </c>
      <c r="F45" s="53">
        <v>0</v>
      </c>
      <c r="G45" s="53">
        <v>67</v>
      </c>
      <c r="H45" s="53">
        <v>0</v>
      </c>
      <c r="I45" s="53">
        <v>0</v>
      </c>
      <c r="J45" s="53">
        <v>19</v>
      </c>
      <c r="K45" s="53">
        <v>125</v>
      </c>
      <c r="L45" s="53">
        <v>68</v>
      </c>
      <c r="M45" s="53"/>
    </row>
    <row r="46" spans="1:13" ht="12.75">
      <c r="A46" s="49" t="s">
        <v>3</v>
      </c>
      <c r="B46" s="6">
        <v>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4</v>
      </c>
      <c r="K46" s="54">
        <v>24</v>
      </c>
      <c r="L46" s="54">
        <v>0</v>
      </c>
      <c r="M46" s="54">
        <v>0</v>
      </c>
    </row>
    <row r="47" spans="1:13" ht="13.5" thickBot="1">
      <c r="A47" s="50" t="s">
        <v>4</v>
      </c>
      <c r="B47" s="8">
        <v>0</v>
      </c>
      <c r="C47" s="55">
        <v>115</v>
      </c>
      <c r="D47" s="55">
        <v>0</v>
      </c>
      <c r="E47" s="55">
        <v>0</v>
      </c>
      <c r="F47" s="55">
        <v>0</v>
      </c>
      <c r="G47" s="55">
        <v>67</v>
      </c>
      <c r="H47" s="55">
        <v>0</v>
      </c>
      <c r="I47" s="55">
        <v>0</v>
      </c>
      <c r="J47" s="55">
        <v>23</v>
      </c>
      <c r="K47" s="55">
        <f>SUM(K44:K46)</f>
        <v>149</v>
      </c>
      <c r="L47" s="55">
        <f>SUM(L44:L46)</f>
        <v>68</v>
      </c>
      <c r="M47" s="55">
        <f>SUM(M44:M46)</f>
        <v>0</v>
      </c>
    </row>
    <row r="48" spans="1:13" ht="12" thickBot="1">
      <c r="A48" s="14"/>
    </row>
    <row r="49" spans="1:13" ht="26.45" customHeight="1">
      <c r="A49" s="56" t="s">
        <v>27</v>
      </c>
      <c r="B49" s="36">
        <v>2012</v>
      </c>
      <c r="C49" s="59">
        <v>2013</v>
      </c>
      <c r="D49" s="59">
        <v>2014</v>
      </c>
      <c r="E49" s="59">
        <v>2015</v>
      </c>
      <c r="F49" s="59">
        <v>2016</v>
      </c>
      <c r="G49" s="59">
        <v>2017</v>
      </c>
      <c r="H49" s="59">
        <v>2018</v>
      </c>
      <c r="I49" s="59">
        <v>2019</v>
      </c>
      <c r="J49" s="59">
        <v>2020</v>
      </c>
      <c r="K49" s="59">
        <f>+K6</f>
        <v>2021</v>
      </c>
      <c r="L49" s="59">
        <f>+L6</f>
        <v>2022</v>
      </c>
      <c r="M49" s="59">
        <f>+M6</f>
        <v>2023</v>
      </c>
    </row>
    <row r="50" spans="1:13" ht="12.75">
      <c r="A50" s="57" t="s">
        <v>1</v>
      </c>
      <c r="B50" s="37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f>+I32+I44+I38</f>
        <v>0</v>
      </c>
      <c r="J50" s="60">
        <v>0</v>
      </c>
      <c r="K50" s="60">
        <f>+K32+K44+K38</f>
        <v>14</v>
      </c>
      <c r="L50" s="60">
        <f>+L32+L44+L38</f>
        <v>0</v>
      </c>
      <c r="M50" s="60">
        <f>+M32+M44+M38</f>
        <v>0</v>
      </c>
    </row>
    <row r="51" spans="1:13" ht="12.75">
      <c r="A51" s="57" t="s">
        <v>2</v>
      </c>
      <c r="B51" s="38">
        <v>40</v>
      </c>
      <c r="C51" s="60">
        <v>143</v>
      </c>
      <c r="D51" s="60">
        <v>63</v>
      </c>
      <c r="E51" s="60">
        <v>0</v>
      </c>
      <c r="F51" s="60">
        <v>3</v>
      </c>
      <c r="G51" s="60">
        <v>67</v>
      </c>
      <c r="H51" s="60">
        <v>96</v>
      </c>
      <c r="I51" s="60">
        <f t="shared" ref="I51:I52" si="7">+I33+I45+I39</f>
        <v>0</v>
      </c>
      <c r="J51" s="60">
        <v>19</v>
      </c>
      <c r="K51" s="60">
        <f t="shared" ref="K51:K52" si="8">+K33+K45+K39</f>
        <v>125</v>
      </c>
      <c r="L51" s="60">
        <f t="shared" ref="L51:M51" si="9">+L33+L45+L39</f>
        <v>68</v>
      </c>
      <c r="M51" s="60">
        <f t="shared" si="9"/>
        <v>0</v>
      </c>
    </row>
    <row r="52" spans="1:13" ht="12.75">
      <c r="A52" s="57" t="s">
        <v>3</v>
      </c>
      <c r="B52" s="37">
        <v>138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f t="shared" si="7"/>
        <v>255</v>
      </c>
      <c r="J52" s="60">
        <v>4</v>
      </c>
      <c r="K52" s="60">
        <f t="shared" si="8"/>
        <v>36</v>
      </c>
      <c r="L52" s="60">
        <f t="shared" ref="L52:M52" si="10">+L34+L46+L40</f>
        <v>71</v>
      </c>
      <c r="M52" s="60">
        <f t="shared" si="10"/>
        <v>0</v>
      </c>
    </row>
    <row r="53" spans="1:13" ht="13.5" thickBot="1">
      <c r="A53" s="58" t="s">
        <v>4</v>
      </c>
      <c r="B53" s="39">
        <v>178</v>
      </c>
      <c r="C53" s="61">
        <v>143</v>
      </c>
      <c r="D53" s="61">
        <v>63</v>
      </c>
      <c r="E53" s="61">
        <v>0</v>
      </c>
      <c r="F53" s="61">
        <v>3</v>
      </c>
      <c r="G53" s="61">
        <v>67</v>
      </c>
      <c r="H53" s="61">
        <v>96</v>
      </c>
      <c r="I53" s="61">
        <f>SUM(I50:I52)</f>
        <v>255</v>
      </c>
      <c r="J53" s="61">
        <v>23</v>
      </c>
      <c r="K53" s="61">
        <f>SUM(K50:K52)</f>
        <v>175</v>
      </c>
      <c r="L53" s="61">
        <f>SUM(L50:L52)</f>
        <v>139</v>
      </c>
      <c r="M53" s="61">
        <f>SUM(M50:M52)</f>
        <v>0</v>
      </c>
    </row>
    <row r="54" spans="1:13">
      <c r="A54" s="14"/>
    </row>
    <row r="55" spans="1:13" ht="12" thickBot="1">
      <c r="A55" s="14"/>
    </row>
    <row r="56" spans="1:13" ht="51">
      <c r="A56" s="56" t="s">
        <v>77</v>
      </c>
      <c r="B56" s="36">
        <v>2012</v>
      </c>
      <c r="C56" s="59">
        <v>2013</v>
      </c>
      <c r="D56" s="59">
        <v>2014</v>
      </c>
      <c r="E56" s="59">
        <v>2015</v>
      </c>
      <c r="F56" s="59">
        <v>2016</v>
      </c>
      <c r="G56" s="59">
        <v>2017</v>
      </c>
      <c r="H56" s="59">
        <v>2018</v>
      </c>
      <c r="I56" s="59">
        <v>2019</v>
      </c>
      <c r="J56" s="59">
        <v>2020</v>
      </c>
      <c r="K56" s="59">
        <f>+K6</f>
        <v>2021</v>
      </c>
      <c r="L56" s="59">
        <f>+L6</f>
        <v>2022</v>
      </c>
      <c r="M56" s="59">
        <f>+M6</f>
        <v>2023</v>
      </c>
    </row>
    <row r="57" spans="1:13" ht="12.75">
      <c r="A57" s="57" t="s">
        <v>1</v>
      </c>
      <c r="B57" s="37">
        <v>0</v>
      </c>
      <c r="C57" s="60">
        <v>0</v>
      </c>
      <c r="D57" s="60">
        <v>0</v>
      </c>
      <c r="E57" s="60">
        <v>0</v>
      </c>
      <c r="F57" s="60">
        <v>0</v>
      </c>
      <c r="G57" s="60">
        <v>126</v>
      </c>
      <c r="H57" s="60">
        <v>63</v>
      </c>
      <c r="I57" s="60">
        <f>+I25+I50</f>
        <v>194</v>
      </c>
      <c r="J57" s="60">
        <v>166</v>
      </c>
      <c r="K57" s="60">
        <f t="shared" ref="K57:L59" si="11">+K25+K50</f>
        <v>74</v>
      </c>
      <c r="L57" s="60">
        <f t="shared" si="11"/>
        <v>0</v>
      </c>
      <c r="M57" s="60">
        <f t="shared" ref="M57" si="12">+M25+M50</f>
        <v>0</v>
      </c>
    </row>
    <row r="58" spans="1:13" ht="12.75">
      <c r="A58" s="57" t="s">
        <v>2</v>
      </c>
      <c r="B58" s="38">
        <v>40</v>
      </c>
      <c r="C58" s="60">
        <v>425</v>
      </c>
      <c r="D58" s="60">
        <v>193</v>
      </c>
      <c r="E58" s="60">
        <v>295</v>
      </c>
      <c r="F58" s="60">
        <v>3</v>
      </c>
      <c r="G58" s="60">
        <v>524</v>
      </c>
      <c r="H58" s="60">
        <v>276</v>
      </c>
      <c r="I58" s="60">
        <f>+I26+I51</f>
        <v>220</v>
      </c>
      <c r="J58" s="60">
        <v>548</v>
      </c>
      <c r="K58" s="60">
        <f t="shared" si="11"/>
        <v>340</v>
      </c>
      <c r="L58" s="60">
        <f t="shared" si="11"/>
        <v>266</v>
      </c>
      <c r="M58" s="60">
        <f t="shared" ref="M58" si="13">+M26+M51</f>
        <v>0</v>
      </c>
    </row>
    <row r="59" spans="1:13" ht="12.75">
      <c r="A59" s="57" t="s">
        <v>3</v>
      </c>
      <c r="B59" s="37">
        <v>200</v>
      </c>
      <c r="C59" s="60">
        <v>0</v>
      </c>
      <c r="D59" s="60">
        <v>135</v>
      </c>
      <c r="E59" s="60">
        <v>0</v>
      </c>
      <c r="F59" s="60">
        <v>80</v>
      </c>
      <c r="G59" s="60">
        <v>0</v>
      </c>
      <c r="H59" s="60">
        <v>114</v>
      </c>
      <c r="I59" s="60">
        <f>+I27+I52</f>
        <v>325</v>
      </c>
      <c r="J59" s="60">
        <v>4</v>
      </c>
      <c r="K59" s="60">
        <f t="shared" si="11"/>
        <v>214</v>
      </c>
      <c r="L59" s="60">
        <f t="shared" si="11"/>
        <v>375</v>
      </c>
      <c r="M59" s="60">
        <f t="shared" ref="M59" si="14">+M27+M52</f>
        <v>0</v>
      </c>
    </row>
    <row r="60" spans="1:13" ht="13.5" thickBot="1">
      <c r="A60" s="58" t="s">
        <v>4</v>
      </c>
      <c r="B60" s="39">
        <v>240</v>
      </c>
      <c r="C60" s="61">
        <v>425</v>
      </c>
      <c r="D60" s="61">
        <v>328</v>
      </c>
      <c r="E60" s="61">
        <v>295</v>
      </c>
      <c r="F60" s="61">
        <v>83</v>
      </c>
      <c r="G60" s="61">
        <v>650</v>
      </c>
      <c r="H60" s="61">
        <v>453</v>
      </c>
      <c r="I60" s="61">
        <f>SUM(I57:I59)</f>
        <v>739</v>
      </c>
      <c r="J60" s="61">
        <v>718</v>
      </c>
      <c r="K60" s="61">
        <f>SUM(K57:K59)</f>
        <v>628</v>
      </c>
      <c r="L60" s="61">
        <f>SUM(L57:L59)</f>
        <v>641</v>
      </c>
      <c r="M60" s="61">
        <f>SUM(M57:M59)</f>
        <v>0</v>
      </c>
    </row>
    <row r="61" spans="1:13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5.75" customHeight="1">
      <c r="A63" s="74" t="s">
        <v>74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1:13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</row>
    <row r="65" spans="1:13" s="70" customFormat="1" ht="12">
      <c r="A65" s="70" t="s">
        <v>76</v>
      </c>
    </row>
    <row r="66" spans="1:13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" thickBot="1">
      <c r="A67" s="1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6.45" customHeight="1">
      <c r="A68" s="46" t="s">
        <v>11</v>
      </c>
      <c r="B68" s="10">
        <v>2012</v>
      </c>
      <c r="C68" s="51">
        <v>2013</v>
      </c>
      <c r="D68" s="51">
        <v>2014</v>
      </c>
      <c r="E68" s="51">
        <v>2015</v>
      </c>
      <c r="F68" s="51">
        <v>2016</v>
      </c>
      <c r="G68" s="51">
        <v>2017</v>
      </c>
      <c r="H68" s="51">
        <v>2018</v>
      </c>
      <c r="I68" s="51">
        <v>2019</v>
      </c>
      <c r="J68" s="51">
        <v>2020</v>
      </c>
      <c r="K68" s="51">
        <f>+K6</f>
        <v>2021</v>
      </c>
      <c r="L68" s="51">
        <f>+L6</f>
        <v>2022</v>
      </c>
      <c r="M68" s="51">
        <f>+M6</f>
        <v>2023</v>
      </c>
    </row>
    <row r="69" spans="1:13" ht="12.75">
      <c r="A69" s="47" t="s">
        <v>1</v>
      </c>
      <c r="B69" s="6">
        <v>91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92</v>
      </c>
      <c r="I69" s="52">
        <v>0</v>
      </c>
      <c r="J69" s="52">
        <v>6</v>
      </c>
      <c r="K69" s="52">
        <v>0</v>
      </c>
      <c r="L69" s="52">
        <v>0</v>
      </c>
      <c r="M69" s="52">
        <v>0</v>
      </c>
    </row>
    <row r="70" spans="1:13" ht="12.75">
      <c r="A70" s="48" t="s">
        <v>2</v>
      </c>
      <c r="B70" s="7">
        <v>86</v>
      </c>
      <c r="C70" s="53">
        <v>0</v>
      </c>
      <c r="D70" s="53">
        <v>0</v>
      </c>
      <c r="E70" s="53">
        <v>0</v>
      </c>
      <c r="F70" s="53">
        <v>154</v>
      </c>
      <c r="G70" s="53">
        <v>66</v>
      </c>
      <c r="H70" s="53">
        <v>179</v>
      </c>
      <c r="I70" s="53">
        <v>111</v>
      </c>
      <c r="J70" s="53">
        <v>2</v>
      </c>
      <c r="K70" s="53">
        <v>10</v>
      </c>
      <c r="L70" s="53">
        <v>58</v>
      </c>
      <c r="M70" s="53"/>
    </row>
    <row r="71" spans="1:13" ht="12.75">
      <c r="A71" s="49" t="s">
        <v>3</v>
      </c>
      <c r="B71" s="6">
        <v>0</v>
      </c>
      <c r="C71" s="54">
        <v>47</v>
      </c>
      <c r="D71" s="54">
        <v>55</v>
      </c>
      <c r="E71" s="54">
        <v>0</v>
      </c>
      <c r="F71" s="54">
        <v>0</v>
      </c>
      <c r="G71" s="54">
        <v>94</v>
      </c>
      <c r="H71" s="54">
        <v>34</v>
      </c>
      <c r="I71" s="54">
        <v>106</v>
      </c>
      <c r="J71" s="54">
        <v>91</v>
      </c>
      <c r="K71" s="54">
        <v>0</v>
      </c>
      <c r="L71" s="54">
        <v>5</v>
      </c>
      <c r="M71" s="54"/>
    </row>
    <row r="72" spans="1:13" ht="13.5" thickBot="1">
      <c r="A72" s="50" t="s">
        <v>4</v>
      </c>
      <c r="B72" s="8">
        <v>177</v>
      </c>
      <c r="C72" s="55">
        <v>47</v>
      </c>
      <c r="D72" s="55">
        <v>55</v>
      </c>
      <c r="E72" s="55">
        <v>0</v>
      </c>
      <c r="F72" s="55">
        <v>154</v>
      </c>
      <c r="G72" s="55">
        <v>160</v>
      </c>
      <c r="H72" s="55">
        <v>305</v>
      </c>
      <c r="I72" s="55">
        <v>217</v>
      </c>
      <c r="J72" s="55">
        <v>99</v>
      </c>
      <c r="K72" s="55">
        <f>SUM(K69:K71)</f>
        <v>10</v>
      </c>
      <c r="L72" s="55">
        <f>SUM(L69:L71)</f>
        <v>63</v>
      </c>
      <c r="M72" s="55">
        <f>SUM(M69:M71)</f>
        <v>0</v>
      </c>
    </row>
    <row r="73" spans="1:13" ht="12" thickBot="1">
      <c r="A73" s="14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26.45" customHeight="1">
      <c r="A74" s="46" t="s">
        <v>28</v>
      </c>
      <c r="B74" s="10">
        <v>2012</v>
      </c>
      <c r="C74" s="51">
        <v>2013</v>
      </c>
      <c r="D74" s="51">
        <v>2014</v>
      </c>
      <c r="E74" s="51">
        <v>2015</v>
      </c>
      <c r="F74" s="51">
        <v>2016</v>
      </c>
      <c r="G74" s="51">
        <v>2017</v>
      </c>
      <c r="H74" s="51">
        <v>2018</v>
      </c>
      <c r="I74" s="51">
        <v>2019</v>
      </c>
      <c r="J74" s="51">
        <v>2020</v>
      </c>
      <c r="K74" s="51">
        <f>+K6</f>
        <v>2021</v>
      </c>
      <c r="L74" s="51">
        <f>+L6</f>
        <v>2022</v>
      </c>
      <c r="M74" s="51">
        <f>+M6</f>
        <v>2023</v>
      </c>
    </row>
    <row r="75" spans="1:13" ht="12.75">
      <c r="A75" s="47" t="s">
        <v>1</v>
      </c>
      <c r="B75" s="6">
        <v>0</v>
      </c>
      <c r="C75" s="52">
        <v>0</v>
      </c>
      <c r="D75" s="52">
        <v>0</v>
      </c>
      <c r="E75" s="52">
        <v>0</v>
      </c>
      <c r="F75" s="52">
        <v>0</v>
      </c>
      <c r="G75" s="52">
        <v>54</v>
      </c>
      <c r="H75" s="52">
        <v>0</v>
      </c>
      <c r="I75" s="52">
        <v>0</v>
      </c>
      <c r="J75" s="52">
        <v>0</v>
      </c>
      <c r="K75" s="52">
        <v>6</v>
      </c>
      <c r="L75" s="52">
        <v>0</v>
      </c>
      <c r="M75" s="52">
        <v>0</v>
      </c>
    </row>
    <row r="76" spans="1:13" ht="12.75">
      <c r="A76" s="48" t="s">
        <v>2</v>
      </c>
      <c r="B76" s="7">
        <v>0</v>
      </c>
      <c r="C76" s="53">
        <v>52</v>
      </c>
      <c r="D76" s="53">
        <v>32</v>
      </c>
      <c r="E76" s="53">
        <v>74</v>
      </c>
      <c r="F76" s="53">
        <v>0</v>
      </c>
      <c r="G76" s="53">
        <v>0</v>
      </c>
      <c r="H76" s="53">
        <v>45</v>
      </c>
      <c r="I76" s="53">
        <v>0</v>
      </c>
      <c r="J76" s="53">
        <v>0</v>
      </c>
      <c r="K76" s="53">
        <v>171</v>
      </c>
      <c r="L76" s="53">
        <v>233</v>
      </c>
      <c r="M76" s="53"/>
    </row>
    <row r="77" spans="1:13" ht="12.75">
      <c r="A77" s="49" t="s">
        <v>3</v>
      </c>
      <c r="B77" s="6">
        <v>4</v>
      </c>
      <c r="C77" s="54">
        <v>0</v>
      </c>
      <c r="D77" s="54">
        <v>13</v>
      </c>
      <c r="E77" s="54">
        <v>79</v>
      </c>
      <c r="F77" s="54">
        <v>193</v>
      </c>
      <c r="G77" s="54">
        <v>41</v>
      </c>
      <c r="H77" s="54">
        <v>155</v>
      </c>
      <c r="I77" s="54">
        <v>104</v>
      </c>
      <c r="J77" s="54">
        <v>28</v>
      </c>
      <c r="K77" s="54">
        <v>125</v>
      </c>
      <c r="L77" s="54">
        <v>179</v>
      </c>
      <c r="M77" s="54">
        <v>185</v>
      </c>
    </row>
    <row r="78" spans="1:13" ht="13.5" thickBot="1">
      <c r="A78" s="50" t="s">
        <v>4</v>
      </c>
      <c r="B78" s="8">
        <v>4</v>
      </c>
      <c r="C78" s="55">
        <v>52</v>
      </c>
      <c r="D78" s="55">
        <v>45</v>
      </c>
      <c r="E78" s="55">
        <v>153</v>
      </c>
      <c r="F78" s="55">
        <v>193</v>
      </c>
      <c r="G78" s="55">
        <v>95</v>
      </c>
      <c r="H78" s="55">
        <v>200</v>
      </c>
      <c r="I78" s="55">
        <v>104</v>
      </c>
      <c r="J78" s="55">
        <v>28</v>
      </c>
      <c r="K78" s="55">
        <f>SUM(K75:K77)</f>
        <v>302</v>
      </c>
      <c r="L78" s="55">
        <f>SUM(L75:L77)</f>
        <v>412</v>
      </c>
      <c r="M78" s="55">
        <f>SUM(M75:M77)</f>
        <v>185</v>
      </c>
    </row>
    <row r="79" spans="1:13">
      <c r="A79" s="14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2" thickBot="1">
      <c r="A80" s="21"/>
    </row>
    <row r="81" spans="1:13" ht="26.45" customHeight="1">
      <c r="A81" s="56" t="s">
        <v>29</v>
      </c>
      <c r="B81" s="36">
        <v>2012</v>
      </c>
      <c r="C81" s="59">
        <v>2013</v>
      </c>
      <c r="D81" s="59">
        <v>2014</v>
      </c>
      <c r="E81" s="59">
        <v>2015</v>
      </c>
      <c r="F81" s="59">
        <v>2016</v>
      </c>
      <c r="G81" s="59">
        <v>2017</v>
      </c>
      <c r="H81" s="59">
        <v>2018</v>
      </c>
      <c r="I81" s="59">
        <v>2019</v>
      </c>
      <c r="J81" s="59">
        <v>2020</v>
      </c>
      <c r="K81" s="59">
        <f>+K6</f>
        <v>2021</v>
      </c>
      <c r="L81" s="59">
        <f>+L6</f>
        <v>2022</v>
      </c>
      <c r="M81" s="59">
        <f>+M6</f>
        <v>2023</v>
      </c>
    </row>
    <row r="82" spans="1:13" ht="12.75">
      <c r="A82" s="57" t="s">
        <v>1</v>
      </c>
      <c r="B82" s="37">
        <v>91</v>
      </c>
      <c r="C82" s="60">
        <v>0</v>
      </c>
      <c r="D82" s="60">
        <v>0</v>
      </c>
      <c r="E82" s="60">
        <v>0</v>
      </c>
      <c r="F82" s="60">
        <v>0</v>
      </c>
      <c r="G82" s="60">
        <v>180</v>
      </c>
      <c r="H82" s="60">
        <v>155</v>
      </c>
      <c r="I82" s="60">
        <f t="shared" ref="I82" si="15">+I57+I69+I75</f>
        <v>194</v>
      </c>
      <c r="J82" s="60">
        <v>172</v>
      </c>
      <c r="K82" s="60">
        <f t="shared" ref="K82:L84" si="16">+K57+K69+K75</f>
        <v>80</v>
      </c>
      <c r="L82" s="60">
        <f t="shared" si="16"/>
        <v>0</v>
      </c>
      <c r="M82" s="60">
        <f t="shared" ref="M82" si="17">+M57+M69+M75</f>
        <v>0</v>
      </c>
    </row>
    <row r="83" spans="1:13" ht="12.75">
      <c r="A83" s="57" t="s">
        <v>2</v>
      </c>
      <c r="B83" s="38">
        <v>126</v>
      </c>
      <c r="C83" s="60">
        <v>477</v>
      </c>
      <c r="D83" s="60">
        <v>225</v>
      </c>
      <c r="E83" s="60">
        <v>369</v>
      </c>
      <c r="F83" s="60">
        <v>157</v>
      </c>
      <c r="G83" s="60">
        <v>590</v>
      </c>
      <c r="H83" s="60">
        <v>500</v>
      </c>
      <c r="I83" s="60">
        <f t="shared" ref="I83" si="18">+I58+I70+I76</f>
        <v>331</v>
      </c>
      <c r="J83" s="60">
        <v>550</v>
      </c>
      <c r="K83" s="60">
        <f t="shared" si="16"/>
        <v>521</v>
      </c>
      <c r="L83" s="60">
        <f t="shared" si="16"/>
        <v>557</v>
      </c>
      <c r="M83" s="60">
        <f t="shared" ref="M83" si="19">+M58+M70+M76</f>
        <v>0</v>
      </c>
    </row>
    <row r="84" spans="1:13" ht="12.75">
      <c r="A84" s="57" t="s">
        <v>3</v>
      </c>
      <c r="B84" s="37">
        <v>204</v>
      </c>
      <c r="C84" s="60">
        <v>47</v>
      </c>
      <c r="D84" s="60">
        <v>203</v>
      </c>
      <c r="E84" s="60">
        <v>79</v>
      </c>
      <c r="F84" s="60">
        <v>273</v>
      </c>
      <c r="G84" s="60">
        <v>135</v>
      </c>
      <c r="H84" s="60">
        <v>303</v>
      </c>
      <c r="I84" s="60">
        <f t="shared" ref="I84" si="20">+I59+I71+I77</f>
        <v>535</v>
      </c>
      <c r="J84" s="60">
        <v>123</v>
      </c>
      <c r="K84" s="60">
        <f t="shared" si="16"/>
        <v>339</v>
      </c>
      <c r="L84" s="60">
        <f t="shared" si="16"/>
        <v>559</v>
      </c>
      <c r="M84" s="60">
        <f t="shared" ref="M84" si="21">+M59+M71+M77</f>
        <v>185</v>
      </c>
    </row>
    <row r="85" spans="1:13" ht="13.5" thickBot="1">
      <c r="A85" s="58" t="s">
        <v>4</v>
      </c>
      <c r="B85" s="39">
        <v>421</v>
      </c>
      <c r="C85" s="61">
        <v>524</v>
      </c>
      <c r="D85" s="61">
        <v>428</v>
      </c>
      <c r="E85" s="61">
        <v>448</v>
      </c>
      <c r="F85" s="61">
        <v>430</v>
      </c>
      <c r="G85" s="61">
        <v>905</v>
      </c>
      <c r="H85" s="61">
        <v>958</v>
      </c>
      <c r="I85" s="61">
        <f>SUM(I82:I84)</f>
        <v>1060</v>
      </c>
      <c r="J85" s="61">
        <v>845</v>
      </c>
      <c r="K85" s="61">
        <f>SUM(K82:K84)</f>
        <v>940</v>
      </c>
      <c r="L85" s="61">
        <f>SUM(L82:L84)</f>
        <v>1116</v>
      </c>
      <c r="M85" s="61">
        <f>SUM(M82:M84)</f>
        <v>185</v>
      </c>
    </row>
    <row r="86" spans="1:13">
      <c r="A86" s="11" t="str">
        <f>+'Viviendas Iniciadas'!A96</f>
        <v>(*)EEE eta Sailkoak/De EDYVI y del Departamento.  EEEko 2023ko 1. hiruhileko datuak gabe/Datos de EDYVI 1º trimestre 2023</v>
      </c>
    </row>
    <row r="87" spans="1:13">
      <c r="A87" s="11" t="str">
        <f>+'Viviendas Iniciadas'!A97</f>
        <v>Iturria: BOE behin-behineko eta behin betiko kalifikazioak ,eta EE SS zuinketa-akta eta behin-behineko onarpen-akta</v>
      </c>
    </row>
    <row r="88" spans="1:13">
      <c r="A88" s="11" t="str">
        <f>+'Viviendas Iniciadas'!A98</f>
        <v>Fuente: calificaciones provisionales y definitivas de VPO y actas de replanteo y de recepción provisional de viviendas sociales</v>
      </c>
    </row>
    <row r="89" spans="1:13">
      <c r="A89" s="11" t="str">
        <f>+'Viviendas Iniciadas'!A99</f>
        <v>Azkenengo eguneratzea 2023/07/01 - Última actualización a 01/07/2023</v>
      </c>
    </row>
  </sheetData>
  <mergeCells count="1">
    <mergeCell ref="A63:M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4"/>
  <sheetViews>
    <sheetView zoomScaleNormal="100" zoomScaleSheetLayoutView="75" workbookViewId="0">
      <selection activeCell="G2" sqref="G2"/>
    </sheetView>
  </sheetViews>
  <sheetFormatPr baseColWidth="10" defaultColWidth="12" defaultRowHeight="12.75"/>
  <cols>
    <col min="1" max="1" width="50.7109375" style="22" customWidth="1"/>
    <col min="2" max="2" width="5.7109375" style="22" hidden="1" customWidth="1"/>
    <col min="3" max="8" width="5.7109375" style="22" customWidth="1"/>
    <col min="9" max="12" width="6.5703125" style="22" bestFit="1" customWidth="1"/>
    <col min="13" max="13" width="7.140625" style="22" customWidth="1"/>
    <col min="14" max="16384" width="12" style="22"/>
  </cols>
  <sheetData>
    <row r="1" spans="1:13" ht="18">
      <c r="A1" s="71" t="s">
        <v>30</v>
      </c>
      <c r="K1" s="41"/>
    </row>
    <row r="2" spans="1:13" ht="18">
      <c r="A2" s="71"/>
      <c r="K2" s="41"/>
      <c r="M2" s="69" t="str">
        <f>+'Viviendas Iniciadas'!M1</f>
        <v xml:space="preserve">2023ko 2. hiruhilekoan arte 
</v>
      </c>
    </row>
    <row r="3" spans="1:13">
      <c r="A3" s="70" t="s">
        <v>31</v>
      </c>
      <c r="K3" s="41"/>
      <c r="M3" s="68" t="str">
        <f>+'Viviendas Iniciadas'!M2</f>
        <v xml:space="preserve">Hasta 2º trimestre 2023 </v>
      </c>
    </row>
    <row r="4" spans="1:13" ht="13.5" thickBot="1">
      <c r="A4" s="1"/>
    </row>
    <row r="5" spans="1:13" ht="26.45" customHeight="1">
      <c r="A5" s="46" t="s">
        <v>0</v>
      </c>
      <c r="B5" s="10">
        <v>2012</v>
      </c>
      <c r="C5" s="51">
        <v>2013</v>
      </c>
      <c r="D5" s="51">
        <v>2014</v>
      </c>
      <c r="E5" s="51">
        <v>2015</v>
      </c>
      <c r="F5" s="51">
        <v>2016</v>
      </c>
      <c r="G5" s="51">
        <v>2017</v>
      </c>
      <c r="H5" s="51">
        <v>2018</v>
      </c>
      <c r="I5" s="51">
        <v>2019</v>
      </c>
      <c r="J5" s="51">
        <v>2020</v>
      </c>
      <c r="K5" s="51">
        <f>+J5+1</f>
        <v>2021</v>
      </c>
      <c r="L5" s="51">
        <f>+K5+1</f>
        <v>2022</v>
      </c>
      <c r="M5" s="51">
        <f>+L5+1</f>
        <v>2023</v>
      </c>
    </row>
    <row r="6" spans="1:13">
      <c r="A6" s="47" t="s">
        <v>1</v>
      </c>
      <c r="B6" s="6"/>
      <c r="C6" s="52"/>
      <c r="D6" s="52"/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225</v>
      </c>
      <c r="M6" s="52"/>
    </row>
    <row r="7" spans="1:13">
      <c r="A7" s="48" t="s">
        <v>2</v>
      </c>
      <c r="B7" s="7"/>
      <c r="C7" s="53"/>
      <c r="D7" s="53">
        <v>11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</row>
    <row r="8" spans="1:13">
      <c r="A8" s="49" t="s">
        <v>3</v>
      </c>
      <c r="B8" s="6"/>
      <c r="C8" s="54"/>
      <c r="D8" s="54">
        <v>48</v>
      </c>
      <c r="E8" s="54">
        <v>0</v>
      </c>
      <c r="F8" s="54">
        <v>173</v>
      </c>
      <c r="G8" s="54">
        <v>0</v>
      </c>
      <c r="H8" s="54">
        <v>0</v>
      </c>
      <c r="I8" s="54">
        <v>0</v>
      </c>
      <c r="J8" s="54">
        <v>42</v>
      </c>
      <c r="K8" s="54">
        <v>10</v>
      </c>
      <c r="L8" s="54">
        <v>0</v>
      </c>
      <c r="M8" s="54">
        <v>0</v>
      </c>
    </row>
    <row r="9" spans="1:13" ht="13.5" thickBot="1">
      <c r="A9" s="50" t="s">
        <v>4</v>
      </c>
      <c r="B9" s="8">
        <v>0</v>
      </c>
      <c r="C9" s="55">
        <v>0</v>
      </c>
      <c r="D9" s="55">
        <v>59</v>
      </c>
      <c r="E9" s="55">
        <v>0</v>
      </c>
      <c r="F9" s="55">
        <v>173</v>
      </c>
      <c r="G9" s="55">
        <v>0</v>
      </c>
      <c r="H9" s="55">
        <v>0</v>
      </c>
      <c r="I9" s="55">
        <v>0</v>
      </c>
      <c r="J9" s="55">
        <v>42</v>
      </c>
      <c r="K9" s="55">
        <f>SUM(K6:K8)</f>
        <v>10</v>
      </c>
      <c r="L9" s="55">
        <f>SUM(L6:L8)</f>
        <v>225</v>
      </c>
      <c r="M9" s="55">
        <f>SUM(M6:M8)</f>
        <v>0</v>
      </c>
    </row>
    <row r="10" spans="1:13" ht="13.5" thickBot="1">
      <c r="A10" s="2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6.45" customHeight="1">
      <c r="A11" s="46" t="s">
        <v>5</v>
      </c>
      <c r="B11" s="10">
        <v>2012</v>
      </c>
      <c r="C11" s="51">
        <v>2013</v>
      </c>
      <c r="D11" s="51">
        <v>2014</v>
      </c>
      <c r="E11" s="51">
        <v>2015</v>
      </c>
      <c r="F11" s="51">
        <v>2016</v>
      </c>
      <c r="G11" s="51">
        <v>2017</v>
      </c>
      <c r="H11" s="51">
        <v>2018</v>
      </c>
      <c r="I11" s="51">
        <v>2019</v>
      </c>
      <c r="J11" s="51">
        <v>2020</v>
      </c>
      <c r="K11" s="51">
        <f>+K5</f>
        <v>2021</v>
      </c>
      <c r="L11" s="51">
        <f>+L5</f>
        <v>2022</v>
      </c>
      <c r="M11" s="51">
        <f>+M5</f>
        <v>2023</v>
      </c>
    </row>
    <row r="12" spans="1:13">
      <c r="A12" s="47" t="s">
        <v>1</v>
      </c>
      <c r="B12" s="6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152</v>
      </c>
      <c r="J12" s="52">
        <v>166</v>
      </c>
      <c r="K12" s="52">
        <v>0</v>
      </c>
      <c r="L12" s="52">
        <v>0</v>
      </c>
      <c r="M12" s="52">
        <v>0</v>
      </c>
    </row>
    <row r="13" spans="1:13">
      <c r="A13" s="48" t="s">
        <v>2</v>
      </c>
      <c r="B13" s="7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84</v>
      </c>
      <c r="I13" s="53">
        <v>68</v>
      </c>
      <c r="J13" s="53">
        <v>238</v>
      </c>
      <c r="K13" s="53">
        <v>192</v>
      </c>
      <c r="L13" s="53">
        <v>198</v>
      </c>
      <c r="M13" s="53"/>
    </row>
    <row r="14" spans="1:13">
      <c r="A14" s="49" t="s">
        <v>3</v>
      </c>
      <c r="B14" s="6">
        <v>0</v>
      </c>
      <c r="C14" s="54">
        <v>0</v>
      </c>
      <c r="D14" s="54">
        <v>103</v>
      </c>
      <c r="E14" s="54">
        <v>0</v>
      </c>
      <c r="F14" s="54">
        <v>20</v>
      </c>
      <c r="G14" s="54">
        <v>0</v>
      </c>
      <c r="H14" s="54">
        <v>51</v>
      </c>
      <c r="I14" s="54">
        <v>70</v>
      </c>
      <c r="J14" s="54">
        <v>0</v>
      </c>
      <c r="K14" s="54">
        <v>142</v>
      </c>
      <c r="L14" s="54">
        <v>304</v>
      </c>
      <c r="M14" s="54"/>
    </row>
    <row r="15" spans="1:13" ht="13.5" thickBot="1">
      <c r="A15" s="50" t="s">
        <v>4</v>
      </c>
      <c r="B15" s="8">
        <v>0</v>
      </c>
      <c r="C15" s="55">
        <v>0</v>
      </c>
      <c r="D15" s="55">
        <v>103</v>
      </c>
      <c r="E15" s="55">
        <v>0</v>
      </c>
      <c r="F15" s="55">
        <v>20</v>
      </c>
      <c r="G15" s="55">
        <v>0</v>
      </c>
      <c r="H15" s="55">
        <v>135</v>
      </c>
      <c r="I15" s="55">
        <v>290</v>
      </c>
      <c r="J15" s="55">
        <v>404</v>
      </c>
      <c r="K15" s="55">
        <f>SUM(K12:K14)</f>
        <v>334</v>
      </c>
      <c r="L15" s="55">
        <f>SUM(L12:L14)</f>
        <v>502</v>
      </c>
      <c r="M15" s="55">
        <f>SUM(M12:M14)</f>
        <v>0</v>
      </c>
    </row>
    <row r="16" spans="1:13" ht="13.5" thickBot="1">
      <c r="A16" s="2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25.5">
      <c r="A17" s="46" t="s">
        <v>66</v>
      </c>
      <c r="B17" s="10">
        <v>2012</v>
      </c>
      <c r="C17" s="51">
        <v>2013</v>
      </c>
      <c r="D17" s="51">
        <v>2014</v>
      </c>
      <c r="E17" s="51">
        <v>2015</v>
      </c>
      <c r="F17" s="51">
        <v>2016</v>
      </c>
      <c r="G17" s="51">
        <v>2017</v>
      </c>
      <c r="H17" s="51">
        <v>2018</v>
      </c>
      <c r="I17" s="51">
        <v>2019</v>
      </c>
      <c r="J17" s="51">
        <v>2020</v>
      </c>
      <c r="K17" s="51">
        <f>K11</f>
        <v>2021</v>
      </c>
      <c r="L17" s="51">
        <f>L11</f>
        <v>2022</v>
      </c>
      <c r="M17" s="51">
        <f>M11</f>
        <v>2023</v>
      </c>
    </row>
    <row r="18" spans="1:13">
      <c r="A18" s="47" t="s">
        <v>1</v>
      </c>
      <c r="B18" s="6"/>
      <c r="C18" s="52"/>
      <c r="D18" s="52"/>
      <c r="E18" s="52"/>
      <c r="F18" s="52"/>
      <c r="G18" s="52"/>
      <c r="H18" s="52"/>
      <c r="I18" s="52"/>
      <c r="J18" s="52"/>
      <c r="K18" s="52">
        <v>14</v>
      </c>
      <c r="L18" s="52">
        <v>0</v>
      </c>
      <c r="M18" s="52">
        <v>0</v>
      </c>
    </row>
    <row r="19" spans="1:13">
      <c r="A19" s="48" t="s">
        <v>2</v>
      </c>
      <c r="B19" s="7"/>
      <c r="C19" s="53"/>
      <c r="D19" s="53"/>
      <c r="E19" s="53"/>
      <c r="F19" s="53"/>
      <c r="G19" s="53"/>
      <c r="H19" s="53"/>
      <c r="I19" s="53"/>
      <c r="J19" s="53"/>
      <c r="K19" s="53">
        <v>0</v>
      </c>
      <c r="L19" s="53">
        <v>0</v>
      </c>
      <c r="M19" s="53">
        <v>0</v>
      </c>
    </row>
    <row r="20" spans="1:13">
      <c r="A20" s="49" t="s">
        <v>3</v>
      </c>
      <c r="B20" s="6"/>
      <c r="C20" s="54"/>
      <c r="D20" s="54"/>
      <c r="E20" s="54"/>
      <c r="F20" s="54"/>
      <c r="G20" s="54"/>
      <c r="H20" s="54"/>
      <c r="I20" s="54"/>
      <c r="J20" s="54"/>
      <c r="K20" s="54">
        <v>12</v>
      </c>
      <c r="L20" s="54">
        <v>71</v>
      </c>
      <c r="M20" s="54"/>
    </row>
    <row r="21" spans="1:13" ht="13.5" thickBot="1">
      <c r="A21" s="50" t="s">
        <v>4</v>
      </c>
      <c r="B21" s="8"/>
      <c r="C21" s="55"/>
      <c r="D21" s="55"/>
      <c r="E21" s="55"/>
      <c r="F21" s="55"/>
      <c r="G21" s="55"/>
      <c r="H21" s="55"/>
      <c r="I21" s="55"/>
      <c r="J21" s="55"/>
      <c r="K21" s="55">
        <f>SUM(K18:K20)</f>
        <v>26</v>
      </c>
      <c r="L21" s="55">
        <f>SUM(L18:L20)</f>
        <v>71</v>
      </c>
      <c r="M21" s="55">
        <f>SUM(M18:M20)</f>
        <v>0</v>
      </c>
    </row>
    <row r="22" spans="1:13" ht="13.5" thickBot="1">
      <c r="A22" s="2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26.45" customHeight="1">
      <c r="A23" s="46" t="s">
        <v>32</v>
      </c>
      <c r="B23" s="10">
        <v>2012</v>
      </c>
      <c r="C23" s="51">
        <v>2013</v>
      </c>
      <c r="D23" s="51">
        <v>2014</v>
      </c>
      <c r="E23" s="51">
        <v>2015</v>
      </c>
      <c r="F23" s="51">
        <v>2016</v>
      </c>
      <c r="G23" s="51">
        <v>2017</v>
      </c>
      <c r="H23" s="51">
        <v>2018</v>
      </c>
      <c r="I23" s="51">
        <v>2019</v>
      </c>
      <c r="J23" s="51">
        <v>2020</v>
      </c>
      <c r="K23" s="51">
        <f>+K5</f>
        <v>2021</v>
      </c>
      <c r="L23" s="51">
        <f>+L5</f>
        <v>2022</v>
      </c>
      <c r="M23" s="51">
        <f>+M5</f>
        <v>2023</v>
      </c>
    </row>
    <row r="24" spans="1:13">
      <c r="A24" s="47" t="s">
        <v>1</v>
      </c>
      <c r="B24" s="6"/>
      <c r="C24" s="52"/>
      <c r="D24" s="52"/>
      <c r="E24" s="52"/>
      <c r="F24" s="52"/>
      <c r="G24" s="52"/>
      <c r="H24" s="52"/>
      <c r="I24" s="52">
        <v>0</v>
      </c>
      <c r="J24" s="52">
        <v>0</v>
      </c>
      <c r="K24" s="52">
        <v>0</v>
      </c>
      <c r="L24" s="52">
        <v>0</v>
      </c>
      <c r="M24" s="52">
        <v>0</v>
      </c>
    </row>
    <row r="25" spans="1:13">
      <c r="A25" s="48" t="s">
        <v>2</v>
      </c>
      <c r="B25" s="7"/>
      <c r="C25" s="53"/>
      <c r="D25" s="53"/>
      <c r="E25" s="53"/>
      <c r="F25" s="53"/>
      <c r="G25" s="53"/>
      <c r="H25" s="53"/>
      <c r="I25" s="53">
        <v>0</v>
      </c>
      <c r="J25" s="53">
        <v>0</v>
      </c>
      <c r="K25" s="53">
        <v>0</v>
      </c>
      <c r="L25" s="53">
        <v>0</v>
      </c>
      <c r="M25" s="53">
        <v>0</v>
      </c>
    </row>
    <row r="26" spans="1:13">
      <c r="A26" s="49" t="s">
        <v>3</v>
      </c>
      <c r="B26" s="6"/>
      <c r="C26" s="54"/>
      <c r="D26" s="54"/>
      <c r="E26" s="54"/>
      <c r="F26" s="54"/>
      <c r="G26" s="54"/>
      <c r="H26" s="54"/>
      <c r="I26" s="54">
        <v>109</v>
      </c>
      <c r="J26" s="54">
        <v>0</v>
      </c>
      <c r="K26" s="54">
        <v>0</v>
      </c>
      <c r="L26" s="54">
        <v>0</v>
      </c>
      <c r="M26" s="54">
        <v>0</v>
      </c>
    </row>
    <row r="27" spans="1:13" ht="13.5" thickBot="1">
      <c r="A27" s="50" t="s">
        <v>4</v>
      </c>
      <c r="B27" s="8"/>
      <c r="C27" s="55"/>
      <c r="D27" s="55"/>
      <c r="E27" s="55"/>
      <c r="F27" s="55"/>
      <c r="G27" s="55"/>
      <c r="H27" s="55"/>
      <c r="I27" s="55">
        <v>109</v>
      </c>
      <c r="J27" s="55">
        <v>0</v>
      </c>
      <c r="K27" s="55">
        <f>SUM(K24:K26)</f>
        <v>0</v>
      </c>
      <c r="L27" s="55">
        <f>SUM(L24:L26)</f>
        <v>0</v>
      </c>
      <c r="M27" s="55">
        <f>SUM(M24:M26)</f>
        <v>0</v>
      </c>
    </row>
    <row r="28" spans="1:13" ht="13.5" thickBot="1">
      <c r="A28" s="2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6.45" customHeight="1">
      <c r="A29" s="56" t="s">
        <v>6</v>
      </c>
      <c r="B29" s="36">
        <v>2012</v>
      </c>
      <c r="C29" s="59">
        <v>2013</v>
      </c>
      <c r="D29" s="59">
        <v>2014</v>
      </c>
      <c r="E29" s="59">
        <v>2015</v>
      </c>
      <c r="F29" s="59">
        <v>2016</v>
      </c>
      <c r="G29" s="59">
        <v>2017</v>
      </c>
      <c r="H29" s="59">
        <v>2018</v>
      </c>
      <c r="I29" s="59">
        <v>2019</v>
      </c>
      <c r="J29" s="59">
        <v>2020</v>
      </c>
      <c r="K29" s="59">
        <f>+K5</f>
        <v>2021</v>
      </c>
      <c r="L29" s="59">
        <f>+L5</f>
        <v>2022</v>
      </c>
      <c r="M29" s="59">
        <f>+M5</f>
        <v>2023</v>
      </c>
    </row>
    <row r="30" spans="1:13">
      <c r="A30" s="57" t="s">
        <v>1</v>
      </c>
      <c r="B30" s="37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152</v>
      </c>
      <c r="J30" s="60">
        <v>166</v>
      </c>
      <c r="K30" s="60">
        <f>+K6+K12+K24+K18</f>
        <v>14</v>
      </c>
      <c r="L30" s="60">
        <f>+L6+L12+L24+L18</f>
        <v>225</v>
      </c>
      <c r="M30" s="60">
        <f>+M6+M12+M24+M18</f>
        <v>0</v>
      </c>
    </row>
    <row r="31" spans="1:13">
      <c r="A31" s="57" t="s">
        <v>2</v>
      </c>
      <c r="B31" s="38">
        <v>0</v>
      </c>
      <c r="C31" s="60">
        <v>0</v>
      </c>
      <c r="D31" s="60">
        <v>11</v>
      </c>
      <c r="E31" s="60">
        <v>0</v>
      </c>
      <c r="F31" s="60">
        <v>0</v>
      </c>
      <c r="G31" s="60">
        <v>0</v>
      </c>
      <c r="H31" s="60">
        <v>84</v>
      </c>
      <c r="I31" s="60">
        <v>68</v>
      </c>
      <c r="J31" s="60">
        <v>238</v>
      </c>
      <c r="K31" s="60">
        <f t="shared" ref="K31:L32" si="0">+K7+K13+K25+K19</f>
        <v>192</v>
      </c>
      <c r="L31" s="60">
        <f t="shared" si="0"/>
        <v>198</v>
      </c>
      <c r="M31" s="60">
        <f t="shared" ref="M31" si="1">+M7+M13+M25+M19</f>
        <v>0</v>
      </c>
    </row>
    <row r="32" spans="1:13">
      <c r="A32" s="57" t="s">
        <v>3</v>
      </c>
      <c r="B32" s="37">
        <v>0</v>
      </c>
      <c r="C32" s="60">
        <v>0</v>
      </c>
      <c r="D32" s="60">
        <v>151</v>
      </c>
      <c r="E32" s="60">
        <v>0</v>
      </c>
      <c r="F32" s="60">
        <v>193</v>
      </c>
      <c r="G32" s="60">
        <v>0</v>
      </c>
      <c r="H32" s="60">
        <v>51</v>
      </c>
      <c r="I32" s="60">
        <v>179</v>
      </c>
      <c r="J32" s="60">
        <v>42</v>
      </c>
      <c r="K32" s="60">
        <f t="shared" si="0"/>
        <v>164</v>
      </c>
      <c r="L32" s="60">
        <f t="shared" si="0"/>
        <v>375</v>
      </c>
      <c r="M32" s="60">
        <f t="shared" ref="M32" si="2">+M8+M14+M26+M20</f>
        <v>0</v>
      </c>
    </row>
    <row r="33" spans="1:13" ht="13.5" thickBot="1">
      <c r="A33" s="58" t="s">
        <v>4</v>
      </c>
      <c r="B33" s="39">
        <v>0</v>
      </c>
      <c r="C33" s="61">
        <v>0</v>
      </c>
      <c r="D33" s="61">
        <v>162</v>
      </c>
      <c r="E33" s="61">
        <v>0</v>
      </c>
      <c r="F33" s="61">
        <v>193</v>
      </c>
      <c r="G33" s="61">
        <v>0</v>
      </c>
      <c r="H33" s="61">
        <v>135</v>
      </c>
      <c r="I33" s="61">
        <v>399</v>
      </c>
      <c r="J33" s="61">
        <v>446</v>
      </c>
      <c r="K33" s="61">
        <f>SUM(K30:K32)</f>
        <v>370</v>
      </c>
      <c r="L33" s="61">
        <f>SUM(L30:L32)</f>
        <v>798</v>
      </c>
      <c r="M33" s="61">
        <f>SUM(M30:M32)</f>
        <v>0</v>
      </c>
    </row>
    <row r="34" spans="1:13">
      <c r="A34" s="2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3.5" thickBot="1">
      <c r="A35" s="2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6.45" customHeight="1">
      <c r="A36" s="46" t="s">
        <v>7</v>
      </c>
      <c r="B36" s="10">
        <v>2012</v>
      </c>
      <c r="C36" s="51">
        <v>2013</v>
      </c>
      <c r="D36" s="51">
        <v>2014</v>
      </c>
      <c r="E36" s="51">
        <v>2015</v>
      </c>
      <c r="F36" s="51">
        <v>2016</v>
      </c>
      <c r="G36" s="51">
        <v>2017</v>
      </c>
      <c r="H36" s="51">
        <v>2018</v>
      </c>
      <c r="I36" s="51">
        <v>2019</v>
      </c>
      <c r="J36" s="51">
        <v>2020</v>
      </c>
      <c r="K36" s="51">
        <f>+K5</f>
        <v>2021</v>
      </c>
      <c r="L36" s="51">
        <f>+L5</f>
        <v>2022</v>
      </c>
      <c r="M36" s="51">
        <f>+M5</f>
        <v>2023</v>
      </c>
    </row>
    <row r="37" spans="1:13">
      <c r="A37" s="47" t="s">
        <v>1</v>
      </c>
      <c r="B37" s="6"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</row>
    <row r="38" spans="1:13">
      <c r="A38" s="48" t="s">
        <v>2</v>
      </c>
      <c r="B38" s="7">
        <v>0</v>
      </c>
      <c r="C38" s="53">
        <v>32</v>
      </c>
      <c r="D38" s="53">
        <v>0</v>
      </c>
      <c r="E38" s="53">
        <v>0</v>
      </c>
      <c r="F38" s="53">
        <v>0</v>
      </c>
      <c r="G38" s="53">
        <v>67</v>
      </c>
      <c r="H38" s="53">
        <v>0</v>
      </c>
      <c r="I38" s="53">
        <v>0</v>
      </c>
      <c r="J38" s="53">
        <v>19</v>
      </c>
      <c r="K38" s="53">
        <v>125</v>
      </c>
      <c r="L38" s="53">
        <v>68</v>
      </c>
      <c r="M38" s="53"/>
    </row>
    <row r="39" spans="1:13">
      <c r="A39" s="49" t="s">
        <v>3</v>
      </c>
      <c r="B39" s="6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4</v>
      </c>
      <c r="K39" s="54">
        <v>24</v>
      </c>
      <c r="L39" s="54">
        <v>0</v>
      </c>
      <c r="M39" s="54">
        <v>0</v>
      </c>
    </row>
    <row r="40" spans="1:13" ht="13.5" thickBot="1">
      <c r="A40" s="50" t="s">
        <v>4</v>
      </c>
      <c r="B40" s="8">
        <v>0</v>
      </c>
      <c r="C40" s="55">
        <v>32</v>
      </c>
      <c r="D40" s="55">
        <v>0</v>
      </c>
      <c r="E40" s="55">
        <v>0</v>
      </c>
      <c r="F40" s="55">
        <v>0</v>
      </c>
      <c r="G40" s="55">
        <v>67</v>
      </c>
      <c r="H40" s="55">
        <v>0</v>
      </c>
      <c r="I40" s="55">
        <v>0</v>
      </c>
      <c r="J40" s="55">
        <v>23</v>
      </c>
      <c r="K40" s="55">
        <f>SUM(K37:K39)</f>
        <v>149</v>
      </c>
      <c r="L40" s="55">
        <f>SUM(L37:L39)</f>
        <v>68</v>
      </c>
      <c r="M40" s="55">
        <f>SUM(M37:M39)</f>
        <v>0</v>
      </c>
    </row>
    <row r="41" spans="1:13" ht="13.5" thickBo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26.45" customHeight="1">
      <c r="A42" s="46" t="s">
        <v>8</v>
      </c>
      <c r="B42" s="10">
        <v>2012</v>
      </c>
      <c r="C42" s="51">
        <v>2013</v>
      </c>
      <c r="D42" s="51">
        <v>2014</v>
      </c>
      <c r="E42" s="51">
        <v>2015</v>
      </c>
      <c r="F42" s="51">
        <v>2016</v>
      </c>
      <c r="G42" s="51">
        <v>2017</v>
      </c>
      <c r="H42" s="51">
        <v>2018</v>
      </c>
      <c r="I42" s="51">
        <v>2019</v>
      </c>
      <c r="J42" s="51">
        <v>2020</v>
      </c>
      <c r="K42" s="51">
        <f>+K5</f>
        <v>2021</v>
      </c>
      <c r="L42" s="51">
        <f>+L5</f>
        <v>2022</v>
      </c>
      <c r="M42" s="51">
        <f>+M5</f>
        <v>2023</v>
      </c>
    </row>
    <row r="43" spans="1:13">
      <c r="A43" s="47" t="s">
        <v>1</v>
      </c>
      <c r="B43" s="6">
        <v>0</v>
      </c>
      <c r="C43" s="52">
        <v>0</v>
      </c>
      <c r="D43" s="52">
        <v>0</v>
      </c>
      <c r="E43" s="52">
        <v>0</v>
      </c>
      <c r="F43" s="52">
        <v>0</v>
      </c>
      <c r="G43" s="52">
        <v>126</v>
      </c>
      <c r="H43" s="52">
        <v>63</v>
      </c>
      <c r="I43" s="52">
        <v>42</v>
      </c>
      <c r="J43" s="52">
        <v>0</v>
      </c>
      <c r="K43" s="52">
        <v>60</v>
      </c>
      <c r="L43" s="52">
        <v>0</v>
      </c>
      <c r="M43" s="52">
        <v>0</v>
      </c>
    </row>
    <row r="44" spans="1:13">
      <c r="A44" s="48" t="s">
        <v>2</v>
      </c>
      <c r="B44" s="7">
        <v>0</v>
      </c>
      <c r="C44" s="53">
        <v>0</v>
      </c>
      <c r="D44" s="53">
        <v>0</v>
      </c>
      <c r="E44" s="53">
        <v>185</v>
      </c>
      <c r="F44" s="53">
        <v>3</v>
      </c>
      <c r="G44" s="53">
        <v>91</v>
      </c>
      <c r="H44" s="53">
        <v>42</v>
      </c>
      <c r="I44" s="53">
        <v>0</v>
      </c>
      <c r="J44" s="53">
        <v>116</v>
      </c>
      <c r="K44" s="53">
        <v>23</v>
      </c>
      <c r="L44" s="53">
        <v>0</v>
      </c>
      <c r="M44" s="53">
        <v>0</v>
      </c>
    </row>
    <row r="45" spans="1:13">
      <c r="A45" s="49" t="s">
        <v>3</v>
      </c>
      <c r="B45" s="6">
        <v>20</v>
      </c>
      <c r="C45" s="54">
        <v>0</v>
      </c>
      <c r="D45" s="54">
        <v>0</v>
      </c>
      <c r="E45" s="54">
        <v>0</v>
      </c>
      <c r="F45" s="54">
        <v>14</v>
      </c>
      <c r="G45" s="54">
        <v>0</v>
      </c>
      <c r="H45" s="54"/>
      <c r="I45" s="54">
        <v>0</v>
      </c>
      <c r="J45" s="54">
        <v>0</v>
      </c>
      <c r="K45" s="54">
        <v>36</v>
      </c>
      <c r="L45" s="54">
        <v>0</v>
      </c>
      <c r="M45" s="54">
        <v>0</v>
      </c>
    </row>
    <row r="46" spans="1:13" ht="13.5" thickBot="1">
      <c r="A46" s="50" t="s">
        <v>4</v>
      </c>
      <c r="B46" s="8">
        <v>20</v>
      </c>
      <c r="C46" s="55">
        <v>0</v>
      </c>
      <c r="D46" s="55">
        <v>0</v>
      </c>
      <c r="E46" s="55">
        <v>185</v>
      </c>
      <c r="F46" s="55">
        <v>17</v>
      </c>
      <c r="G46" s="55">
        <v>217</v>
      </c>
      <c r="H46" s="55">
        <v>105</v>
      </c>
      <c r="I46" s="55">
        <f>SUM(I43:I45)</f>
        <v>42</v>
      </c>
      <c r="J46" s="55">
        <v>116</v>
      </c>
      <c r="K46" s="55">
        <f>SUM(K43:K45)</f>
        <v>119</v>
      </c>
      <c r="L46" s="55">
        <f>SUM(L43:L45)</f>
        <v>0</v>
      </c>
      <c r="M46" s="55">
        <f>SUM(M43:M45)</f>
        <v>0</v>
      </c>
    </row>
    <row r="47" spans="1:13" ht="13.5" thickBot="1">
      <c r="A47" s="2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26.45" customHeight="1">
      <c r="A48" s="56" t="s">
        <v>9</v>
      </c>
      <c r="B48" s="36">
        <v>2012</v>
      </c>
      <c r="C48" s="59">
        <v>2013</v>
      </c>
      <c r="D48" s="59">
        <v>2014</v>
      </c>
      <c r="E48" s="59">
        <v>2015</v>
      </c>
      <c r="F48" s="59">
        <v>2016</v>
      </c>
      <c r="G48" s="59">
        <v>2017</v>
      </c>
      <c r="H48" s="59">
        <v>2018</v>
      </c>
      <c r="I48" s="59">
        <v>2019</v>
      </c>
      <c r="J48" s="59">
        <v>2020</v>
      </c>
      <c r="K48" s="59">
        <f>+K5</f>
        <v>2021</v>
      </c>
      <c r="L48" s="59">
        <f>+L5</f>
        <v>2022</v>
      </c>
      <c r="M48" s="59">
        <f>+M5</f>
        <v>2023</v>
      </c>
    </row>
    <row r="49" spans="1:13">
      <c r="A49" s="57" t="s">
        <v>1</v>
      </c>
      <c r="B49" s="37">
        <v>0</v>
      </c>
      <c r="C49" s="60">
        <v>0</v>
      </c>
      <c r="D49" s="60">
        <v>0</v>
      </c>
      <c r="E49" s="60">
        <v>0</v>
      </c>
      <c r="F49" s="60">
        <v>0</v>
      </c>
      <c r="G49" s="60">
        <v>126</v>
      </c>
      <c r="H49" s="60">
        <v>63</v>
      </c>
      <c r="I49" s="60">
        <f t="shared" ref="I49" si="3">+I37+I43</f>
        <v>42</v>
      </c>
      <c r="J49" s="60">
        <v>0</v>
      </c>
      <c r="K49" s="60">
        <f t="shared" ref="K49:L51" si="4">+K37+K43</f>
        <v>60</v>
      </c>
      <c r="L49" s="60">
        <f t="shared" si="4"/>
        <v>0</v>
      </c>
      <c r="M49" s="60">
        <f t="shared" ref="M49" si="5">+M37+M43</f>
        <v>0</v>
      </c>
    </row>
    <row r="50" spans="1:13">
      <c r="A50" s="57" t="s">
        <v>2</v>
      </c>
      <c r="B50" s="38">
        <v>0</v>
      </c>
      <c r="C50" s="60">
        <v>32</v>
      </c>
      <c r="D50" s="60">
        <v>0</v>
      </c>
      <c r="E50" s="60">
        <v>185</v>
      </c>
      <c r="F50" s="60">
        <v>3</v>
      </c>
      <c r="G50" s="60">
        <v>158</v>
      </c>
      <c r="H50" s="60">
        <v>42</v>
      </c>
      <c r="I50" s="60">
        <f t="shared" ref="I50" si="6">+I38+I44</f>
        <v>0</v>
      </c>
      <c r="J50" s="60">
        <v>135</v>
      </c>
      <c r="K50" s="60">
        <f t="shared" si="4"/>
        <v>148</v>
      </c>
      <c r="L50" s="60">
        <f t="shared" si="4"/>
        <v>68</v>
      </c>
      <c r="M50" s="60">
        <f t="shared" ref="M50" si="7">+M38+M44</f>
        <v>0</v>
      </c>
    </row>
    <row r="51" spans="1:13">
      <c r="A51" s="57" t="s">
        <v>3</v>
      </c>
      <c r="B51" s="37">
        <v>20</v>
      </c>
      <c r="C51" s="60">
        <v>0</v>
      </c>
      <c r="D51" s="60">
        <v>0</v>
      </c>
      <c r="E51" s="60">
        <v>0</v>
      </c>
      <c r="F51" s="60">
        <v>14</v>
      </c>
      <c r="G51" s="60">
        <v>0</v>
      </c>
      <c r="H51" s="60">
        <v>0</v>
      </c>
      <c r="I51" s="60">
        <f t="shared" ref="I51" si="8">+I39+I45</f>
        <v>0</v>
      </c>
      <c r="J51" s="60">
        <v>4</v>
      </c>
      <c r="K51" s="60">
        <f t="shared" si="4"/>
        <v>60</v>
      </c>
      <c r="L51" s="60">
        <f t="shared" si="4"/>
        <v>0</v>
      </c>
      <c r="M51" s="60">
        <f t="shared" ref="M51" si="9">+M39+M45</f>
        <v>0</v>
      </c>
    </row>
    <row r="52" spans="1:13" ht="13.5" thickBot="1">
      <c r="A52" s="58" t="s">
        <v>4</v>
      </c>
      <c r="B52" s="39">
        <v>20</v>
      </c>
      <c r="C52" s="61">
        <v>32</v>
      </c>
      <c r="D52" s="61">
        <v>0</v>
      </c>
      <c r="E52" s="61">
        <v>185</v>
      </c>
      <c r="F52" s="61">
        <v>17</v>
      </c>
      <c r="G52" s="61">
        <v>284</v>
      </c>
      <c r="H52" s="61">
        <v>105</v>
      </c>
      <c r="I52" s="61">
        <f>SUM(I49:I51)</f>
        <v>42</v>
      </c>
      <c r="J52" s="61">
        <v>139</v>
      </c>
      <c r="K52" s="61">
        <f>SUM(K49:K51)</f>
        <v>268</v>
      </c>
      <c r="L52" s="61">
        <f>SUM(L49:L51)</f>
        <v>68</v>
      </c>
      <c r="M52" s="61">
        <f>SUM(M49:M51)</f>
        <v>0</v>
      </c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3.5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51">
      <c r="A55" s="56" t="s">
        <v>77</v>
      </c>
      <c r="B55" s="36">
        <v>2012</v>
      </c>
      <c r="C55" s="59">
        <v>2013</v>
      </c>
      <c r="D55" s="59">
        <v>2014</v>
      </c>
      <c r="E55" s="59">
        <v>2015</v>
      </c>
      <c r="F55" s="59">
        <v>2016</v>
      </c>
      <c r="G55" s="59">
        <v>2017</v>
      </c>
      <c r="H55" s="59">
        <v>2018</v>
      </c>
      <c r="I55" s="59">
        <v>2019</v>
      </c>
      <c r="J55" s="59">
        <v>2020</v>
      </c>
      <c r="K55" s="59">
        <f>+K5</f>
        <v>2021</v>
      </c>
      <c r="L55" s="59">
        <f>+L5</f>
        <v>2022</v>
      </c>
      <c r="M55" s="59">
        <f>+M5</f>
        <v>2023</v>
      </c>
    </row>
    <row r="56" spans="1:13">
      <c r="A56" s="57" t="s">
        <v>1</v>
      </c>
      <c r="B56" s="37">
        <v>0</v>
      </c>
      <c r="C56" s="60">
        <v>0</v>
      </c>
      <c r="D56" s="60">
        <v>0</v>
      </c>
      <c r="E56" s="60">
        <v>0</v>
      </c>
      <c r="F56" s="60">
        <v>0</v>
      </c>
      <c r="G56" s="60">
        <v>126</v>
      </c>
      <c r="H56" s="60">
        <v>63</v>
      </c>
      <c r="I56" s="60">
        <f t="shared" ref="I56" si="10">+I30+I49</f>
        <v>194</v>
      </c>
      <c r="J56" s="60">
        <v>166</v>
      </c>
      <c r="K56" s="60">
        <f t="shared" ref="K56:L58" si="11">+K30+K49</f>
        <v>74</v>
      </c>
      <c r="L56" s="60">
        <f t="shared" si="11"/>
        <v>225</v>
      </c>
      <c r="M56" s="60">
        <f t="shared" ref="M56" si="12">+M30+M49</f>
        <v>0</v>
      </c>
    </row>
    <row r="57" spans="1:13">
      <c r="A57" s="57" t="s">
        <v>2</v>
      </c>
      <c r="B57" s="38">
        <v>0</v>
      </c>
      <c r="C57" s="60">
        <v>32</v>
      </c>
      <c r="D57" s="60">
        <v>11</v>
      </c>
      <c r="E57" s="60">
        <v>185</v>
      </c>
      <c r="F57" s="60">
        <v>3</v>
      </c>
      <c r="G57" s="60">
        <v>158</v>
      </c>
      <c r="H57" s="60">
        <v>126</v>
      </c>
      <c r="I57" s="60">
        <f t="shared" ref="I57" si="13">+I31+I50</f>
        <v>68</v>
      </c>
      <c r="J57" s="60">
        <v>373</v>
      </c>
      <c r="K57" s="60">
        <f t="shared" si="11"/>
        <v>340</v>
      </c>
      <c r="L57" s="60">
        <f t="shared" si="11"/>
        <v>266</v>
      </c>
      <c r="M57" s="60">
        <f t="shared" ref="M57" si="14">+M31+M50</f>
        <v>0</v>
      </c>
    </row>
    <row r="58" spans="1:13">
      <c r="A58" s="57" t="s">
        <v>3</v>
      </c>
      <c r="B58" s="37">
        <v>20</v>
      </c>
      <c r="C58" s="60">
        <v>0</v>
      </c>
      <c r="D58" s="60">
        <v>151</v>
      </c>
      <c r="E58" s="60">
        <v>0</v>
      </c>
      <c r="F58" s="60">
        <v>207</v>
      </c>
      <c r="G58" s="60">
        <v>0</v>
      </c>
      <c r="H58" s="60">
        <v>51</v>
      </c>
      <c r="I58" s="60">
        <f t="shared" ref="I58" si="15">+I32+I51</f>
        <v>179</v>
      </c>
      <c r="J58" s="60">
        <v>46</v>
      </c>
      <c r="K58" s="60">
        <f t="shared" si="11"/>
        <v>224</v>
      </c>
      <c r="L58" s="60">
        <f t="shared" si="11"/>
        <v>375</v>
      </c>
      <c r="M58" s="60">
        <f t="shared" ref="M58" si="16">+M32+M51</f>
        <v>0</v>
      </c>
    </row>
    <row r="59" spans="1:13" ht="13.5" thickBot="1">
      <c r="A59" s="58" t="s">
        <v>4</v>
      </c>
      <c r="B59" s="39">
        <v>20</v>
      </c>
      <c r="C59" s="61">
        <v>32</v>
      </c>
      <c r="D59" s="61">
        <v>162</v>
      </c>
      <c r="E59" s="61">
        <v>185</v>
      </c>
      <c r="F59" s="61">
        <v>210</v>
      </c>
      <c r="G59" s="61">
        <v>284</v>
      </c>
      <c r="H59" s="61">
        <v>240</v>
      </c>
      <c r="I59" s="61">
        <f>SUM(I56:I58)</f>
        <v>441</v>
      </c>
      <c r="J59" s="61">
        <v>585</v>
      </c>
      <c r="K59" s="61">
        <f>SUM(K56:K58)</f>
        <v>638</v>
      </c>
      <c r="L59" s="61">
        <f>SUM(L56:L58)</f>
        <v>866</v>
      </c>
      <c r="M59" s="61">
        <f>SUM(M56:M58)</f>
        <v>0</v>
      </c>
    </row>
    <row r="60" spans="1:13">
      <c r="A60" s="2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2.75" customHeight="1">
      <c r="A62" s="74" t="s">
        <v>74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</row>
    <row r="63" spans="1:1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1:13">
      <c r="A64" s="70" t="s">
        <v>76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5" thickBo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6.45" customHeight="1">
      <c r="A67" s="46" t="s">
        <v>11</v>
      </c>
      <c r="B67" s="10">
        <v>2012</v>
      </c>
      <c r="C67" s="51">
        <v>2013</v>
      </c>
      <c r="D67" s="51">
        <v>2014</v>
      </c>
      <c r="E67" s="51">
        <v>2015</v>
      </c>
      <c r="F67" s="51">
        <v>2016</v>
      </c>
      <c r="G67" s="51">
        <v>2017</v>
      </c>
      <c r="H67" s="51">
        <v>2018</v>
      </c>
      <c r="I67" s="51">
        <v>2019</v>
      </c>
      <c r="J67" s="51">
        <v>2020</v>
      </c>
      <c r="K67" s="51">
        <f>+K5</f>
        <v>2021</v>
      </c>
      <c r="L67" s="51">
        <f>+L5</f>
        <v>2022</v>
      </c>
      <c r="M67" s="51">
        <f>+M5</f>
        <v>2023</v>
      </c>
    </row>
    <row r="68" spans="1:13">
      <c r="A68" s="47" t="s">
        <v>1</v>
      </c>
      <c r="B68" s="6">
        <v>91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92</v>
      </c>
      <c r="I68" s="52">
        <v>0</v>
      </c>
      <c r="J68" s="52">
        <v>6</v>
      </c>
      <c r="K68" s="52">
        <v>0</v>
      </c>
      <c r="L68" s="52">
        <v>0</v>
      </c>
      <c r="M68" s="52">
        <v>0</v>
      </c>
    </row>
    <row r="69" spans="1:13">
      <c r="A69" s="48" t="s">
        <v>2</v>
      </c>
      <c r="B69" s="7">
        <v>86</v>
      </c>
      <c r="C69" s="53">
        <v>0</v>
      </c>
      <c r="D69" s="53">
        <v>0</v>
      </c>
      <c r="E69" s="53">
        <v>0</v>
      </c>
      <c r="F69" s="53">
        <v>154</v>
      </c>
      <c r="G69" s="53">
        <v>66</v>
      </c>
      <c r="H69" s="53">
        <v>179</v>
      </c>
      <c r="I69" s="53">
        <v>111</v>
      </c>
      <c r="J69" s="53">
        <v>2</v>
      </c>
      <c r="K69" s="53">
        <v>10</v>
      </c>
      <c r="L69" s="53">
        <v>58</v>
      </c>
      <c r="M69" s="53"/>
    </row>
    <row r="70" spans="1:13">
      <c r="A70" s="49" t="s">
        <v>3</v>
      </c>
      <c r="B70" s="6">
        <v>0</v>
      </c>
      <c r="C70" s="54">
        <v>47</v>
      </c>
      <c r="D70" s="54">
        <v>55</v>
      </c>
      <c r="E70" s="54">
        <v>0</v>
      </c>
      <c r="F70" s="54">
        <v>0</v>
      </c>
      <c r="G70" s="54">
        <v>94</v>
      </c>
      <c r="H70" s="54">
        <v>34</v>
      </c>
      <c r="I70" s="54">
        <v>106</v>
      </c>
      <c r="J70" s="54">
        <v>91</v>
      </c>
      <c r="K70" s="54">
        <v>0</v>
      </c>
      <c r="L70" s="54">
        <v>5</v>
      </c>
      <c r="M70" s="54"/>
    </row>
    <row r="71" spans="1:13" ht="13.5" thickBot="1">
      <c r="A71" s="50" t="s">
        <v>33</v>
      </c>
      <c r="B71" s="8">
        <v>177</v>
      </c>
      <c r="C71" s="55">
        <v>47</v>
      </c>
      <c r="D71" s="55">
        <v>55</v>
      </c>
      <c r="E71" s="55">
        <v>0</v>
      </c>
      <c r="F71" s="55">
        <v>154</v>
      </c>
      <c r="G71" s="55">
        <v>160</v>
      </c>
      <c r="H71" s="55">
        <v>305</v>
      </c>
      <c r="I71" s="55">
        <v>217</v>
      </c>
      <c r="J71" s="55">
        <v>99</v>
      </c>
      <c r="K71" s="55">
        <f>SUM(K68:K70)</f>
        <v>10</v>
      </c>
      <c r="L71" s="55">
        <f>SUM(L68:L70)</f>
        <v>63</v>
      </c>
      <c r="M71" s="55">
        <f>SUM(M68:M70)</f>
        <v>0</v>
      </c>
    </row>
    <row r="72" spans="1:13" ht="13.5" thickBo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6.45" customHeight="1">
      <c r="A73" s="46" t="s">
        <v>12</v>
      </c>
      <c r="B73" s="10">
        <v>2012</v>
      </c>
      <c r="C73" s="51">
        <v>2013</v>
      </c>
      <c r="D73" s="51">
        <v>2014</v>
      </c>
      <c r="E73" s="51">
        <v>2015</v>
      </c>
      <c r="F73" s="51">
        <v>2016</v>
      </c>
      <c r="G73" s="51">
        <v>2017</v>
      </c>
      <c r="H73" s="51">
        <v>2018</v>
      </c>
      <c r="I73" s="51">
        <v>2019</v>
      </c>
      <c r="J73" s="51">
        <v>2020</v>
      </c>
      <c r="K73" s="51">
        <f>+K5</f>
        <v>2021</v>
      </c>
      <c r="L73" s="51">
        <f>+L5</f>
        <v>2022</v>
      </c>
      <c r="M73" s="51">
        <f>+M5</f>
        <v>2023</v>
      </c>
    </row>
    <row r="74" spans="1:13">
      <c r="A74" s="47" t="s">
        <v>1</v>
      </c>
      <c r="B74" s="6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</row>
    <row r="75" spans="1:13">
      <c r="A75" s="48" t="s">
        <v>2</v>
      </c>
      <c r="B75" s="7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</row>
    <row r="76" spans="1:13">
      <c r="A76" s="49" t="s">
        <v>3</v>
      </c>
      <c r="B76" s="6"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12</v>
      </c>
      <c r="I76" s="54">
        <v>44</v>
      </c>
      <c r="J76" s="54">
        <v>0</v>
      </c>
      <c r="K76" s="54">
        <v>60</v>
      </c>
      <c r="L76" s="54">
        <v>0</v>
      </c>
      <c r="M76" s="54">
        <v>0</v>
      </c>
    </row>
    <row r="77" spans="1:13" ht="13.5" thickBot="1">
      <c r="A77" s="50" t="s">
        <v>4</v>
      </c>
      <c r="B77" s="8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12</v>
      </c>
      <c r="I77" s="55">
        <v>44</v>
      </c>
      <c r="J77" s="55">
        <v>0</v>
      </c>
      <c r="K77" s="55">
        <f>SUM(K74:K76)</f>
        <v>60</v>
      </c>
      <c r="L77" s="55">
        <f>SUM(L74:L76)</f>
        <v>0</v>
      </c>
      <c r="M77" s="55">
        <f>SUM(M74:M76)</f>
        <v>0</v>
      </c>
    </row>
    <row r="78" spans="1:13" ht="13.5" thickBot="1">
      <c r="A78" s="2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67.5" customHeight="1">
      <c r="A79" s="56" t="s">
        <v>34</v>
      </c>
      <c r="B79" s="36">
        <v>2012</v>
      </c>
      <c r="C79" s="59">
        <v>2013</v>
      </c>
      <c r="D79" s="59">
        <v>2014</v>
      </c>
      <c r="E79" s="59">
        <v>2015</v>
      </c>
      <c r="F79" s="59">
        <v>2016</v>
      </c>
      <c r="G79" s="59">
        <v>2017</v>
      </c>
      <c r="H79" s="59">
        <v>2018</v>
      </c>
      <c r="I79" s="59">
        <v>2019</v>
      </c>
      <c r="J79" s="59">
        <v>2020</v>
      </c>
      <c r="K79" s="59">
        <f>+K5</f>
        <v>2021</v>
      </c>
      <c r="L79" s="59">
        <f>+L5</f>
        <v>2022</v>
      </c>
      <c r="M79" s="59">
        <f>+M5</f>
        <v>2023</v>
      </c>
    </row>
    <row r="80" spans="1:13">
      <c r="A80" s="57" t="s">
        <v>1</v>
      </c>
      <c r="B80" s="37">
        <v>91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92</v>
      </c>
      <c r="I80" s="60">
        <f t="shared" ref="I80" si="17">+I68+I74</f>
        <v>0</v>
      </c>
      <c r="J80" s="60">
        <v>6</v>
      </c>
      <c r="K80" s="60">
        <f t="shared" ref="K80:L82" si="18">+K68+K74</f>
        <v>0</v>
      </c>
      <c r="L80" s="60">
        <f t="shared" si="18"/>
        <v>0</v>
      </c>
      <c r="M80" s="60">
        <f t="shared" ref="M80" si="19">+M68+M74</f>
        <v>0</v>
      </c>
    </row>
    <row r="81" spans="1:13">
      <c r="A81" s="57" t="s">
        <v>2</v>
      </c>
      <c r="B81" s="38">
        <v>86</v>
      </c>
      <c r="C81" s="60">
        <v>0</v>
      </c>
      <c r="D81" s="60">
        <v>0</v>
      </c>
      <c r="E81" s="60">
        <v>0</v>
      </c>
      <c r="F81" s="60">
        <v>154</v>
      </c>
      <c r="G81" s="60">
        <v>66</v>
      </c>
      <c r="H81" s="60">
        <v>179</v>
      </c>
      <c r="I81" s="60">
        <f t="shared" ref="I81" si="20">+I69+I75</f>
        <v>111</v>
      </c>
      <c r="J81" s="60">
        <v>2</v>
      </c>
      <c r="K81" s="60">
        <f t="shared" si="18"/>
        <v>10</v>
      </c>
      <c r="L81" s="60">
        <f t="shared" si="18"/>
        <v>58</v>
      </c>
      <c r="M81" s="60">
        <f t="shared" ref="M81" si="21">+M69+M75</f>
        <v>0</v>
      </c>
    </row>
    <row r="82" spans="1:13">
      <c r="A82" s="57" t="s">
        <v>3</v>
      </c>
      <c r="B82" s="37">
        <v>0</v>
      </c>
      <c r="C82" s="60">
        <v>47</v>
      </c>
      <c r="D82" s="60">
        <v>55</v>
      </c>
      <c r="E82" s="60">
        <v>0</v>
      </c>
      <c r="F82" s="60">
        <v>0</v>
      </c>
      <c r="G82" s="60">
        <v>94</v>
      </c>
      <c r="H82" s="60">
        <v>46</v>
      </c>
      <c r="I82" s="60">
        <f t="shared" ref="I82" si="22">+I70+I76</f>
        <v>150</v>
      </c>
      <c r="J82" s="60">
        <v>91</v>
      </c>
      <c r="K82" s="60">
        <f t="shared" si="18"/>
        <v>60</v>
      </c>
      <c r="L82" s="60">
        <f t="shared" si="18"/>
        <v>5</v>
      </c>
      <c r="M82" s="60">
        <f t="shared" ref="M82" si="23">+M70+M76</f>
        <v>0</v>
      </c>
    </row>
    <row r="83" spans="1:13" ht="13.5" thickBot="1">
      <c r="A83" s="58" t="s">
        <v>4</v>
      </c>
      <c r="B83" s="39">
        <v>177</v>
      </c>
      <c r="C83" s="61">
        <v>47</v>
      </c>
      <c r="D83" s="61">
        <v>55</v>
      </c>
      <c r="E83" s="61">
        <v>0</v>
      </c>
      <c r="F83" s="61">
        <v>154</v>
      </c>
      <c r="G83" s="61">
        <v>160</v>
      </c>
      <c r="H83" s="61">
        <v>317</v>
      </c>
      <c r="I83" s="61">
        <f>SUM(I80:I82)</f>
        <v>261</v>
      </c>
      <c r="J83" s="61">
        <v>99</v>
      </c>
      <c r="K83" s="61">
        <f>SUM(K80:K82)</f>
        <v>70</v>
      </c>
      <c r="L83" s="61">
        <f>SUM(L80:L82)</f>
        <v>63</v>
      </c>
      <c r="M83" s="61">
        <f>SUM(M80:M82)</f>
        <v>0</v>
      </c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5" thickBot="1">
      <c r="A85" s="2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6.45" customHeight="1">
      <c r="A86" s="56" t="s">
        <v>15</v>
      </c>
      <c r="B86" s="36">
        <v>2012</v>
      </c>
      <c r="C86" s="59">
        <v>2013</v>
      </c>
      <c r="D86" s="59">
        <v>2014</v>
      </c>
      <c r="E86" s="59">
        <v>2015</v>
      </c>
      <c r="F86" s="59">
        <v>2016</v>
      </c>
      <c r="G86" s="59">
        <v>2017</v>
      </c>
      <c r="H86" s="59">
        <v>2018</v>
      </c>
      <c r="I86" s="59">
        <v>2019</v>
      </c>
      <c r="J86" s="59">
        <v>2020</v>
      </c>
      <c r="K86" s="59">
        <f>+K5</f>
        <v>2021</v>
      </c>
      <c r="L86" s="59">
        <f>+L5</f>
        <v>2022</v>
      </c>
      <c r="M86" s="59">
        <f>+M5</f>
        <v>2023</v>
      </c>
    </row>
    <row r="87" spans="1:13">
      <c r="A87" s="57" t="s">
        <v>1</v>
      </c>
      <c r="B87" s="37">
        <v>91</v>
      </c>
      <c r="C87" s="60">
        <v>0</v>
      </c>
      <c r="D87" s="60">
        <v>0</v>
      </c>
      <c r="E87" s="60">
        <v>0</v>
      </c>
      <c r="F87" s="60">
        <v>0</v>
      </c>
      <c r="G87" s="60">
        <v>126</v>
      </c>
      <c r="H87" s="60">
        <v>155</v>
      </c>
      <c r="I87" s="60">
        <f t="shared" ref="I87" si="24">+I56+I80</f>
        <v>194</v>
      </c>
      <c r="J87" s="60">
        <v>172</v>
      </c>
      <c r="K87" s="60">
        <f t="shared" ref="K87:L89" si="25">+K56+K80</f>
        <v>74</v>
      </c>
      <c r="L87" s="60">
        <f t="shared" si="25"/>
        <v>225</v>
      </c>
      <c r="M87" s="60">
        <f t="shared" ref="M87" si="26">+M56+M80</f>
        <v>0</v>
      </c>
    </row>
    <row r="88" spans="1:13">
      <c r="A88" s="57" t="s">
        <v>2</v>
      </c>
      <c r="B88" s="38">
        <v>86</v>
      </c>
      <c r="C88" s="60">
        <v>32</v>
      </c>
      <c r="D88" s="60">
        <v>11</v>
      </c>
      <c r="E88" s="60">
        <v>185</v>
      </c>
      <c r="F88" s="60">
        <v>157</v>
      </c>
      <c r="G88" s="60">
        <v>224</v>
      </c>
      <c r="H88" s="60">
        <v>305</v>
      </c>
      <c r="I88" s="60">
        <f t="shared" ref="I88" si="27">+I57+I81</f>
        <v>179</v>
      </c>
      <c r="J88" s="60">
        <v>375</v>
      </c>
      <c r="K88" s="60">
        <f t="shared" si="25"/>
        <v>350</v>
      </c>
      <c r="L88" s="60">
        <f t="shared" si="25"/>
        <v>324</v>
      </c>
      <c r="M88" s="60">
        <f t="shared" ref="M88" si="28">+M57+M81</f>
        <v>0</v>
      </c>
    </row>
    <row r="89" spans="1:13">
      <c r="A89" s="57" t="s">
        <v>3</v>
      </c>
      <c r="B89" s="37">
        <v>20</v>
      </c>
      <c r="C89" s="60">
        <v>47</v>
      </c>
      <c r="D89" s="60">
        <v>206</v>
      </c>
      <c r="E89" s="60">
        <v>0</v>
      </c>
      <c r="F89" s="60">
        <v>207</v>
      </c>
      <c r="G89" s="60">
        <v>94</v>
      </c>
      <c r="H89" s="60">
        <v>97</v>
      </c>
      <c r="I89" s="60">
        <f t="shared" ref="I89" si="29">+I58+I82</f>
        <v>329</v>
      </c>
      <c r="J89" s="60">
        <v>137</v>
      </c>
      <c r="K89" s="60">
        <f t="shared" si="25"/>
        <v>284</v>
      </c>
      <c r="L89" s="60">
        <f t="shared" si="25"/>
        <v>380</v>
      </c>
      <c r="M89" s="60">
        <f t="shared" ref="M89" si="30">+M58+M82</f>
        <v>0</v>
      </c>
    </row>
    <row r="90" spans="1:13" ht="13.5" thickBot="1">
      <c r="A90" s="58" t="s">
        <v>4</v>
      </c>
      <c r="B90" s="39">
        <v>197</v>
      </c>
      <c r="C90" s="61">
        <v>79</v>
      </c>
      <c r="D90" s="61">
        <v>217</v>
      </c>
      <c r="E90" s="61">
        <v>185</v>
      </c>
      <c r="F90" s="61">
        <v>364</v>
      </c>
      <c r="G90" s="61">
        <v>444</v>
      </c>
      <c r="H90" s="61">
        <v>557</v>
      </c>
      <c r="I90" s="61">
        <f>SUM(I87:I89)</f>
        <v>702</v>
      </c>
      <c r="J90" s="61">
        <v>684</v>
      </c>
      <c r="K90" s="61">
        <f>SUM(K87:K89)</f>
        <v>708</v>
      </c>
      <c r="L90" s="61">
        <f>SUM(L87:L89)</f>
        <v>929</v>
      </c>
      <c r="M90" s="61">
        <f>SUM(M87:M89)</f>
        <v>0</v>
      </c>
    </row>
    <row r="91" spans="1:13">
      <c r="A91" s="11" t="str">
        <f>+'Viviendas Iniciadas'!A96</f>
        <v>(*)EEE eta Sailkoak/De EDYVI y del Departamento.  EEEko 2023ko 1. hiruhileko datuak gabe/Datos de EDYVI 1º trimestre 2023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3">
      <c r="A92" s="11" t="str">
        <f>+'Viviendas Iniciadas'!A97</f>
        <v>Iturria: BOE behin-behineko eta behin betiko kalifikazioak ,eta EE SS zuinketa-akta eta behin-behineko onarpen-akta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3">
      <c r="A93" s="11" t="str">
        <f>+'Viviendas Iniciadas'!A98</f>
        <v>Fuente: calificaciones provisionales y definitivas de VPO y actas de replanteo y de recepción provisional de viviendas sociales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3">
      <c r="A94" s="11" t="str">
        <f>+'Viviendas Iniciadas'!A99</f>
        <v>Azkenengo eguneratzea 2023/07/01 - Última actualización a 01/07/2023</v>
      </c>
    </row>
  </sheetData>
  <mergeCells count="1">
    <mergeCell ref="A62:M63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2" max="12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3"/>
  <sheetViews>
    <sheetView zoomScaleNormal="100" zoomScaleSheetLayoutView="100" workbookViewId="0">
      <selection activeCell="F2" sqref="F2"/>
    </sheetView>
  </sheetViews>
  <sheetFormatPr baseColWidth="10" defaultColWidth="11.42578125" defaultRowHeight="12" customHeight="1"/>
  <cols>
    <col min="1" max="1" width="52.7109375" style="5" customWidth="1"/>
    <col min="2" max="2" width="0.140625" style="15" customWidth="1"/>
    <col min="3" max="4" width="5.5703125" style="15" bestFit="1" customWidth="1"/>
    <col min="5" max="13" width="5.5703125" style="15" customWidth="1"/>
    <col min="14" max="16384" width="11.42578125" style="5"/>
  </cols>
  <sheetData>
    <row r="1" spans="1:13" ht="18">
      <c r="A1" s="71" t="s">
        <v>35</v>
      </c>
      <c r="B1"/>
      <c r="C1"/>
      <c r="D1"/>
      <c r="E1"/>
      <c r="F1"/>
      <c r="G1"/>
      <c r="H1"/>
      <c r="I1"/>
      <c r="J1"/>
      <c r="K1" s="40"/>
      <c r="M1" s="5"/>
    </row>
    <row r="2" spans="1:13" ht="18">
      <c r="A2" s="71"/>
      <c r="B2"/>
      <c r="C2"/>
      <c r="D2"/>
      <c r="E2"/>
      <c r="F2"/>
      <c r="G2"/>
      <c r="H2"/>
      <c r="I2"/>
      <c r="J2"/>
      <c r="K2" s="40"/>
      <c r="M2" s="69" t="str">
        <f>+'Viviendas Iniciadas'!M1</f>
        <v xml:space="preserve">2023ko 2. hiruhilekoan arte 
</v>
      </c>
    </row>
    <row r="3" spans="1:13" ht="12" customHeight="1">
      <c r="A3" s="70" t="s">
        <v>36</v>
      </c>
      <c r="B3"/>
      <c r="C3"/>
      <c r="D3"/>
      <c r="E3"/>
      <c r="F3"/>
      <c r="G3"/>
      <c r="H3"/>
      <c r="I3"/>
      <c r="J3"/>
      <c r="K3" s="40"/>
      <c r="M3" s="68" t="str">
        <f>+'Viviendas Iniciadas'!M2</f>
        <v xml:space="preserve">Hasta 2º trimestre 2023 </v>
      </c>
    </row>
    <row r="4" spans="1:13" s="15" customFormat="1" ht="12" customHeight="1" thickBot="1">
      <c r="A4" s="29"/>
      <c r="B4"/>
      <c r="C4"/>
      <c r="D4"/>
      <c r="E4"/>
      <c r="F4"/>
      <c r="G4"/>
      <c r="H4"/>
      <c r="I4"/>
      <c r="J4"/>
      <c r="K4"/>
      <c r="L4"/>
      <c r="M4"/>
    </row>
    <row r="5" spans="1:13" s="15" customFormat="1" ht="26.45" customHeight="1">
      <c r="A5" s="46" t="s">
        <v>0</v>
      </c>
      <c r="B5" s="10">
        <v>2012</v>
      </c>
      <c r="C5" s="51">
        <v>2013</v>
      </c>
      <c r="D5" s="51">
        <v>2014</v>
      </c>
      <c r="E5" s="51">
        <v>2015</v>
      </c>
      <c r="F5" s="51">
        <v>2016</v>
      </c>
      <c r="G5" s="51">
        <v>2017</v>
      </c>
      <c r="H5" s="51">
        <v>2018</v>
      </c>
      <c r="I5" s="51">
        <v>2019</v>
      </c>
      <c r="J5" s="51">
        <v>2020</v>
      </c>
      <c r="K5" s="51">
        <f>+J5+1</f>
        <v>2021</v>
      </c>
      <c r="L5" s="51">
        <f>+K5+1</f>
        <v>2022</v>
      </c>
      <c r="M5" s="51">
        <f>+L5+1</f>
        <v>2023</v>
      </c>
    </row>
    <row r="6" spans="1:13" s="15" customFormat="1" ht="12" customHeight="1">
      <c r="A6" s="47" t="s">
        <v>37</v>
      </c>
      <c r="B6" s="6">
        <v>15</v>
      </c>
      <c r="C6" s="52">
        <v>0</v>
      </c>
      <c r="D6" s="52">
        <v>20</v>
      </c>
      <c r="E6" s="52">
        <v>15</v>
      </c>
      <c r="F6" s="52">
        <v>40</v>
      </c>
      <c r="G6" s="52">
        <v>52</v>
      </c>
      <c r="H6" s="52">
        <v>152</v>
      </c>
      <c r="I6" s="52">
        <v>189</v>
      </c>
      <c r="J6" s="52">
        <v>19</v>
      </c>
      <c r="K6" s="52">
        <v>248</v>
      </c>
      <c r="L6" s="52">
        <v>444</v>
      </c>
      <c r="M6" s="52">
        <v>230</v>
      </c>
    </row>
    <row r="7" spans="1:13" s="15" customFormat="1" ht="12" customHeight="1">
      <c r="A7" s="48" t="s">
        <v>38</v>
      </c>
      <c r="B7" s="7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/>
    </row>
    <row r="8" spans="1:13" s="15" customFormat="1" ht="12" customHeight="1">
      <c r="A8" s="49" t="s">
        <v>39</v>
      </c>
      <c r="B8" s="6">
        <v>127</v>
      </c>
      <c r="C8" s="54">
        <v>0</v>
      </c>
      <c r="D8" s="54">
        <v>20</v>
      </c>
      <c r="E8" s="54">
        <v>1</v>
      </c>
      <c r="F8" s="54">
        <v>0</v>
      </c>
      <c r="G8" s="54">
        <v>0</v>
      </c>
      <c r="H8" s="54">
        <v>0</v>
      </c>
      <c r="I8" s="54">
        <v>24</v>
      </c>
      <c r="J8" s="54">
        <v>0</v>
      </c>
      <c r="K8" s="54">
        <v>0</v>
      </c>
      <c r="L8" s="54">
        <v>23</v>
      </c>
      <c r="M8" s="54">
        <v>15</v>
      </c>
    </row>
    <row r="9" spans="1:13" s="15" customFormat="1" ht="12.75">
      <c r="A9" s="47" t="s">
        <v>40</v>
      </c>
      <c r="B9" s="6">
        <v>828</v>
      </c>
      <c r="C9" s="52">
        <v>575</v>
      </c>
      <c r="D9" s="52">
        <v>602</v>
      </c>
      <c r="E9" s="52">
        <v>194</v>
      </c>
      <c r="F9" s="52">
        <v>302</v>
      </c>
      <c r="G9" s="52">
        <v>101</v>
      </c>
      <c r="H9" s="52">
        <v>222</v>
      </c>
      <c r="I9" s="52">
        <v>250</v>
      </c>
      <c r="J9" s="52">
        <v>316</v>
      </c>
      <c r="K9" s="52">
        <v>174</v>
      </c>
      <c r="L9" s="52">
        <v>486</v>
      </c>
      <c r="M9" s="52">
        <v>168</v>
      </c>
    </row>
    <row r="10" spans="1:13" s="15" customFormat="1" ht="12" customHeight="1">
      <c r="A10" s="48" t="s">
        <v>41</v>
      </c>
      <c r="B10" s="7">
        <v>157</v>
      </c>
      <c r="C10" s="53">
        <v>293</v>
      </c>
      <c r="D10" s="53">
        <v>211</v>
      </c>
      <c r="E10" s="53">
        <v>68</v>
      </c>
      <c r="F10" s="53">
        <v>186</v>
      </c>
      <c r="G10" s="53">
        <v>90</v>
      </c>
      <c r="H10" s="53">
        <v>37</v>
      </c>
      <c r="I10" s="53">
        <v>0</v>
      </c>
      <c r="J10" s="53">
        <v>55</v>
      </c>
      <c r="K10" s="53">
        <v>30</v>
      </c>
      <c r="L10" s="53">
        <v>92</v>
      </c>
      <c r="M10" s="53">
        <v>46</v>
      </c>
    </row>
    <row r="11" spans="1:13" s="15" customFormat="1" ht="12" customHeight="1">
      <c r="A11" s="49" t="s">
        <v>42</v>
      </c>
      <c r="B11" s="6">
        <v>0</v>
      </c>
      <c r="C11" s="54">
        <v>95</v>
      </c>
      <c r="D11" s="54">
        <v>0</v>
      </c>
      <c r="E11" s="54">
        <v>110</v>
      </c>
      <c r="F11" s="54">
        <v>0</v>
      </c>
      <c r="G11" s="54">
        <v>20</v>
      </c>
      <c r="H11" s="54">
        <v>48</v>
      </c>
      <c r="I11" s="54">
        <v>95</v>
      </c>
      <c r="J11" s="54">
        <v>0</v>
      </c>
      <c r="K11" s="54">
        <v>0</v>
      </c>
      <c r="L11" s="54">
        <v>102</v>
      </c>
      <c r="M11" s="54"/>
    </row>
    <row r="12" spans="1:13" s="15" customFormat="1" ht="12" customHeight="1">
      <c r="A12" s="47" t="s">
        <v>43</v>
      </c>
      <c r="B12" s="6">
        <v>0</v>
      </c>
      <c r="C12" s="52">
        <v>13</v>
      </c>
      <c r="D12" s="52">
        <v>0</v>
      </c>
      <c r="E12" s="52">
        <v>16</v>
      </c>
      <c r="F12" s="52">
        <v>0</v>
      </c>
      <c r="G12" s="52">
        <v>0</v>
      </c>
      <c r="H12" s="52">
        <v>0</v>
      </c>
      <c r="I12" s="52">
        <v>47</v>
      </c>
      <c r="J12" s="52">
        <v>18</v>
      </c>
      <c r="K12" s="52">
        <v>0</v>
      </c>
      <c r="L12" s="52">
        <v>0</v>
      </c>
      <c r="M12" s="52"/>
    </row>
    <row r="13" spans="1:13" s="15" customFormat="1" ht="12" customHeight="1">
      <c r="A13" s="48" t="s">
        <v>44</v>
      </c>
      <c r="B13" s="7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/>
    </row>
    <row r="14" spans="1:13" s="15" customFormat="1" ht="12" customHeight="1">
      <c r="A14" s="49" t="s">
        <v>45</v>
      </c>
      <c r="B14" s="6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/>
    </row>
    <row r="15" spans="1:13" s="15" customFormat="1" ht="12" customHeight="1">
      <c r="A15" s="47" t="s">
        <v>46</v>
      </c>
      <c r="B15" s="6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/>
    </row>
    <row r="16" spans="1:13" s="15" customFormat="1" ht="12" customHeight="1">
      <c r="A16" s="48" t="s">
        <v>47</v>
      </c>
      <c r="B16" s="7">
        <v>16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/>
    </row>
    <row r="17" spans="1:13" s="15" customFormat="1" ht="12" customHeight="1">
      <c r="A17" s="49" t="s">
        <v>48</v>
      </c>
      <c r="B17" s="6">
        <v>0</v>
      </c>
      <c r="C17" s="54">
        <v>12</v>
      </c>
      <c r="D17" s="54"/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/>
    </row>
    <row r="18" spans="1:13" s="15" customFormat="1" ht="12" customHeight="1">
      <c r="A18" s="47" t="s">
        <v>49</v>
      </c>
      <c r="B18" s="6">
        <v>0</v>
      </c>
      <c r="C18" s="52">
        <v>0</v>
      </c>
      <c r="D18" s="52">
        <v>4</v>
      </c>
      <c r="E18" s="52">
        <v>0</v>
      </c>
      <c r="F18" s="52">
        <v>0</v>
      </c>
      <c r="G18" s="52">
        <v>0</v>
      </c>
      <c r="H18" s="52">
        <v>94</v>
      </c>
      <c r="I18" s="52">
        <v>0</v>
      </c>
      <c r="J18" s="52">
        <v>0</v>
      </c>
      <c r="K18" s="52">
        <v>0</v>
      </c>
      <c r="L18" s="52">
        <v>0</v>
      </c>
      <c r="M18" s="52"/>
    </row>
    <row r="19" spans="1:13" s="15" customFormat="1" ht="12" customHeight="1">
      <c r="A19" s="48" t="s">
        <v>50</v>
      </c>
      <c r="B19" s="7">
        <v>0</v>
      </c>
      <c r="C19" s="53">
        <v>28</v>
      </c>
      <c r="D19" s="53">
        <v>16</v>
      </c>
      <c r="E19" s="53">
        <v>0</v>
      </c>
      <c r="F19" s="53">
        <v>12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/>
    </row>
    <row r="20" spans="1:13" s="15" customFormat="1" ht="12" customHeight="1">
      <c r="A20" s="49" t="s">
        <v>51</v>
      </c>
      <c r="B20" s="6">
        <v>1</v>
      </c>
      <c r="C20" s="54">
        <v>0</v>
      </c>
      <c r="D20" s="54">
        <v>6</v>
      </c>
      <c r="E20" s="54">
        <v>0</v>
      </c>
      <c r="F20" s="54">
        <v>0</v>
      </c>
      <c r="G20" s="54">
        <v>0</v>
      </c>
      <c r="H20" s="54">
        <v>149</v>
      </c>
      <c r="I20" s="54">
        <v>20</v>
      </c>
      <c r="J20" s="54">
        <v>39</v>
      </c>
      <c r="K20" s="54">
        <v>0</v>
      </c>
      <c r="L20" s="54">
        <v>24</v>
      </c>
      <c r="M20" s="54">
        <v>3</v>
      </c>
    </row>
    <row r="21" spans="1:13" s="15" customFormat="1" ht="12" customHeight="1" thickBot="1">
      <c r="A21" s="50" t="s">
        <v>4</v>
      </c>
      <c r="B21" s="8">
        <v>1144</v>
      </c>
      <c r="C21" s="55">
        <v>1016</v>
      </c>
      <c r="D21" s="55">
        <v>879</v>
      </c>
      <c r="E21" s="55">
        <v>404</v>
      </c>
      <c r="F21" s="55">
        <v>540</v>
      </c>
      <c r="G21" s="55">
        <v>263</v>
      </c>
      <c r="H21" s="55">
        <v>702</v>
      </c>
      <c r="I21" s="55">
        <v>625</v>
      </c>
      <c r="J21" s="55">
        <v>447</v>
      </c>
      <c r="K21" s="55">
        <f>SUM(K6:K20)</f>
        <v>452</v>
      </c>
      <c r="L21" s="55">
        <f>SUM(L6:L20)</f>
        <v>1171</v>
      </c>
      <c r="M21" s="55">
        <f>SUM(M6:M20)</f>
        <v>462</v>
      </c>
    </row>
    <row r="22" spans="1:13" s="15" customFormat="1" ht="12" customHeight="1" thickBot="1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s="15" customFormat="1" ht="26.45" customHeight="1">
      <c r="A23" s="46" t="s">
        <v>67</v>
      </c>
      <c r="B23" s="10">
        <v>2012</v>
      </c>
      <c r="C23" s="51">
        <v>2013</v>
      </c>
      <c r="D23" s="51">
        <v>2014</v>
      </c>
      <c r="E23" s="51">
        <v>2015</v>
      </c>
      <c r="F23" s="51">
        <v>2016</v>
      </c>
      <c r="G23" s="51">
        <v>2017</v>
      </c>
      <c r="H23" s="51">
        <v>2018</v>
      </c>
      <c r="I23" s="51">
        <v>2019</v>
      </c>
      <c r="J23" s="51">
        <v>2020</v>
      </c>
      <c r="K23" s="51">
        <f>+K5</f>
        <v>2021</v>
      </c>
      <c r="L23" s="51">
        <f>+L5</f>
        <v>2022</v>
      </c>
      <c r="M23" s="51">
        <f>+M5</f>
        <v>2023</v>
      </c>
    </row>
    <row r="24" spans="1:13" s="15" customFormat="1" ht="12" customHeight="1">
      <c r="A24" s="47" t="s">
        <v>37</v>
      </c>
      <c r="B24" s="6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152</v>
      </c>
      <c r="J24" s="52">
        <v>166</v>
      </c>
      <c r="K24" s="52">
        <v>0</v>
      </c>
      <c r="L24" s="52">
        <v>0</v>
      </c>
      <c r="M24" s="52"/>
    </row>
    <row r="25" spans="1:13" s="15" customFormat="1" ht="12" customHeight="1">
      <c r="A25" s="48" t="s">
        <v>38</v>
      </c>
      <c r="B25" s="7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/>
    </row>
    <row r="26" spans="1:13" s="15" customFormat="1" ht="12" customHeight="1">
      <c r="A26" s="49" t="s">
        <v>39</v>
      </c>
      <c r="B26" s="6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108</v>
      </c>
      <c r="L26" s="54">
        <v>0</v>
      </c>
      <c r="M26" s="54"/>
    </row>
    <row r="27" spans="1:13" s="15" customFormat="1" ht="12.75">
      <c r="A27" s="47" t="s">
        <v>40</v>
      </c>
      <c r="B27" s="6">
        <v>0</v>
      </c>
      <c r="C27" s="52">
        <v>189</v>
      </c>
      <c r="D27" s="52">
        <v>193</v>
      </c>
      <c r="E27" s="52">
        <v>110</v>
      </c>
      <c r="F27" s="52">
        <v>0</v>
      </c>
      <c r="G27" s="52">
        <v>262</v>
      </c>
      <c r="H27" s="52">
        <v>234</v>
      </c>
      <c r="I27" s="52">
        <v>220</v>
      </c>
      <c r="J27" s="52">
        <v>296</v>
      </c>
      <c r="K27" s="52">
        <v>192</v>
      </c>
      <c r="L27" s="52">
        <v>198</v>
      </c>
      <c r="M27" s="52"/>
    </row>
    <row r="28" spans="1:13" s="15" customFormat="1" ht="12" customHeight="1">
      <c r="A28" s="48" t="s">
        <v>41</v>
      </c>
      <c r="B28" s="7">
        <v>118</v>
      </c>
      <c r="C28" s="53">
        <v>0</v>
      </c>
      <c r="D28" s="53">
        <v>135</v>
      </c>
      <c r="E28" s="53">
        <v>0</v>
      </c>
      <c r="F28" s="53">
        <v>0</v>
      </c>
      <c r="G28" s="53">
        <v>0</v>
      </c>
      <c r="H28" s="53">
        <v>0</v>
      </c>
      <c r="I28" s="53">
        <v>255</v>
      </c>
      <c r="J28" s="53">
        <v>0</v>
      </c>
      <c r="K28" s="53">
        <v>0</v>
      </c>
      <c r="L28" s="53">
        <v>66</v>
      </c>
      <c r="M28" s="53"/>
    </row>
    <row r="29" spans="1:13" s="15" customFormat="1" ht="12" customHeight="1">
      <c r="A29" s="49" t="s">
        <v>42</v>
      </c>
      <c r="B29" s="6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/>
      <c r="J29" s="54">
        <v>0</v>
      </c>
      <c r="K29" s="54">
        <v>0</v>
      </c>
      <c r="L29" s="54">
        <v>0</v>
      </c>
      <c r="M29" s="54"/>
    </row>
    <row r="30" spans="1:13" s="15" customFormat="1" ht="12" customHeight="1">
      <c r="A30" s="47" t="s">
        <v>43</v>
      </c>
      <c r="B30" s="6">
        <v>62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36</v>
      </c>
      <c r="M30" s="52"/>
    </row>
    <row r="31" spans="1:13" s="15" customFormat="1" ht="12" customHeight="1">
      <c r="A31" s="48" t="s">
        <v>44</v>
      </c>
      <c r="B31" s="7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/>
    </row>
    <row r="32" spans="1:13" s="15" customFormat="1" ht="12" customHeight="1">
      <c r="A32" s="49" t="s">
        <v>45</v>
      </c>
      <c r="B32" s="6">
        <v>0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/>
    </row>
    <row r="33" spans="1:13" s="15" customFormat="1" ht="12" customHeight="1">
      <c r="A33" s="47" t="s">
        <v>46</v>
      </c>
      <c r="B33" s="6">
        <v>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14</v>
      </c>
      <c r="L33" s="52">
        <v>0</v>
      </c>
      <c r="M33" s="52"/>
    </row>
    <row r="34" spans="1:13" s="15" customFormat="1" ht="12" customHeight="1">
      <c r="A34" s="48" t="s">
        <v>47</v>
      </c>
      <c r="B34" s="7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/>
    </row>
    <row r="35" spans="1:13" s="15" customFormat="1" ht="12" customHeight="1">
      <c r="A35" s="49" t="s">
        <v>48</v>
      </c>
      <c r="B35" s="6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114</v>
      </c>
      <c r="I35" s="54">
        <v>70</v>
      </c>
      <c r="J35" s="54">
        <v>0</v>
      </c>
      <c r="K35" s="54">
        <v>0</v>
      </c>
      <c r="L35" s="54">
        <v>0</v>
      </c>
      <c r="M35" s="54"/>
    </row>
    <row r="36" spans="1:13" s="15" customFormat="1" ht="12" customHeight="1">
      <c r="A36" s="47" t="s">
        <v>49</v>
      </c>
      <c r="B36" s="6">
        <v>0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/>
    </row>
    <row r="37" spans="1:13" s="15" customFormat="1" ht="12" customHeight="1">
      <c r="A37" s="48" t="s">
        <v>50</v>
      </c>
      <c r="B37" s="7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111</v>
      </c>
      <c r="M37" s="53"/>
    </row>
    <row r="38" spans="1:13" s="15" customFormat="1" ht="12" customHeight="1">
      <c r="A38" s="49" t="s">
        <v>51</v>
      </c>
      <c r="B38" s="6">
        <v>0</v>
      </c>
      <c r="C38" s="54">
        <v>0</v>
      </c>
      <c r="D38" s="54">
        <v>0</v>
      </c>
      <c r="E38" s="54">
        <v>0</v>
      </c>
      <c r="F38" s="54">
        <v>36</v>
      </c>
      <c r="G38" s="54">
        <v>0</v>
      </c>
      <c r="H38" s="54">
        <v>0</v>
      </c>
      <c r="I38" s="54">
        <v>0</v>
      </c>
      <c r="J38" s="54">
        <v>0</v>
      </c>
      <c r="K38" s="54">
        <v>46</v>
      </c>
      <c r="L38" s="54">
        <f>91+71</f>
        <v>162</v>
      </c>
      <c r="M38" s="54"/>
    </row>
    <row r="39" spans="1:13" s="15" customFormat="1" ht="12" customHeight="1" thickBot="1">
      <c r="A39" s="50" t="s">
        <v>4</v>
      </c>
      <c r="B39" s="8">
        <v>180</v>
      </c>
      <c r="C39" s="55">
        <v>189</v>
      </c>
      <c r="D39" s="55">
        <v>328</v>
      </c>
      <c r="E39" s="55">
        <v>110</v>
      </c>
      <c r="F39" s="55">
        <v>36</v>
      </c>
      <c r="G39" s="55">
        <v>262</v>
      </c>
      <c r="H39" s="55">
        <v>348</v>
      </c>
      <c r="I39" s="55">
        <f>SUM(I24:I38)</f>
        <v>697</v>
      </c>
      <c r="J39" s="55">
        <v>462</v>
      </c>
      <c r="K39" s="55">
        <f>SUM(K24:K38)</f>
        <v>360</v>
      </c>
      <c r="L39" s="55">
        <f>SUM(L24:L38)</f>
        <v>573</v>
      </c>
      <c r="M39" s="55">
        <f>SUM(M24:M38)</f>
        <v>0</v>
      </c>
    </row>
    <row r="40" spans="1:13" s="15" customFormat="1" ht="12" customHeight="1" thickBot="1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s="15" customFormat="1" ht="26.45" customHeight="1">
      <c r="A41" s="56" t="s">
        <v>6</v>
      </c>
      <c r="B41" s="36">
        <v>2012</v>
      </c>
      <c r="C41" s="59">
        <v>2013</v>
      </c>
      <c r="D41" s="59">
        <v>2014</v>
      </c>
      <c r="E41" s="59">
        <v>2015</v>
      </c>
      <c r="F41" s="59">
        <v>2016</v>
      </c>
      <c r="G41" s="59">
        <v>2017</v>
      </c>
      <c r="H41" s="59">
        <v>2018</v>
      </c>
      <c r="I41" s="59">
        <v>2019</v>
      </c>
      <c r="J41" s="59">
        <v>2020</v>
      </c>
      <c r="K41" s="59">
        <f>+K5</f>
        <v>2021</v>
      </c>
      <c r="L41" s="59">
        <f>+L5</f>
        <v>2022</v>
      </c>
      <c r="M41" s="59">
        <f>+M5</f>
        <v>2023</v>
      </c>
    </row>
    <row r="42" spans="1:13" s="15" customFormat="1" ht="12" customHeight="1">
      <c r="A42" s="57" t="s">
        <v>37</v>
      </c>
      <c r="B42" s="37">
        <v>15</v>
      </c>
      <c r="C42" s="60">
        <v>0</v>
      </c>
      <c r="D42" s="60">
        <v>20</v>
      </c>
      <c r="E42" s="60">
        <v>15</v>
      </c>
      <c r="F42" s="60">
        <v>40</v>
      </c>
      <c r="G42" s="60">
        <v>52</v>
      </c>
      <c r="H42" s="60">
        <v>152</v>
      </c>
      <c r="I42" s="60">
        <f>+I6+I24</f>
        <v>341</v>
      </c>
      <c r="J42" s="60">
        <v>185</v>
      </c>
      <c r="K42" s="60">
        <f>+K6+K24</f>
        <v>248</v>
      </c>
      <c r="L42" s="60">
        <f>+L6+L24</f>
        <v>444</v>
      </c>
      <c r="M42" s="60">
        <f>+M6+M24</f>
        <v>230</v>
      </c>
    </row>
    <row r="43" spans="1:13" s="15" customFormat="1" ht="12" customHeight="1">
      <c r="A43" s="57" t="s">
        <v>38</v>
      </c>
      <c r="B43" s="38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f t="shared" ref="I43:I56" si="0">+I7+I25</f>
        <v>0</v>
      </c>
      <c r="J43" s="60">
        <v>0</v>
      </c>
      <c r="K43" s="60">
        <f t="shared" ref="K43:K56" si="1">+K7+K25</f>
        <v>0</v>
      </c>
      <c r="L43" s="60">
        <f t="shared" ref="L43" si="2">+L7+L25</f>
        <v>0</v>
      </c>
      <c r="M43" s="60">
        <f t="shared" ref="M43" si="3">+M7+M25</f>
        <v>0</v>
      </c>
    </row>
    <row r="44" spans="1:13" s="15" customFormat="1" ht="12" customHeight="1">
      <c r="A44" s="57" t="s">
        <v>39</v>
      </c>
      <c r="B44" s="37">
        <v>127</v>
      </c>
      <c r="C44" s="60">
        <v>0</v>
      </c>
      <c r="D44" s="60">
        <v>20</v>
      </c>
      <c r="E44" s="60">
        <v>1</v>
      </c>
      <c r="F44" s="60">
        <v>0</v>
      </c>
      <c r="G44" s="60">
        <v>0</v>
      </c>
      <c r="H44" s="60">
        <v>0</v>
      </c>
      <c r="I44" s="60">
        <f t="shared" si="0"/>
        <v>24</v>
      </c>
      <c r="J44" s="60">
        <v>0</v>
      </c>
      <c r="K44" s="60">
        <f t="shared" si="1"/>
        <v>108</v>
      </c>
      <c r="L44" s="60">
        <f t="shared" ref="L44" si="4">+L8+L26</f>
        <v>23</v>
      </c>
      <c r="M44" s="60">
        <f t="shared" ref="M44" si="5">+M8+M26</f>
        <v>15</v>
      </c>
    </row>
    <row r="45" spans="1:13" s="15" customFormat="1" ht="11.25" customHeight="1" thickBot="1">
      <c r="A45" s="58" t="s">
        <v>40</v>
      </c>
      <c r="B45" s="39">
        <v>828</v>
      </c>
      <c r="C45" s="60">
        <v>764</v>
      </c>
      <c r="D45" s="60">
        <v>795</v>
      </c>
      <c r="E45" s="60">
        <v>304</v>
      </c>
      <c r="F45" s="60">
        <v>302</v>
      </c>
      <c r="G45" s="60">
        <v>363</v>
      </c>
      <c r="H45" s="60">
        <v>456</v>
      </c>
      <c r="I45" s="60">
        <f t="shared" si="0"/>
        <v>470</v>
      </c>
      <c r="J45" s="60">
        <v>612</v>
      </c>
      <c r="K45" s="60">
        <f t="shared" si="1"/>
        <v>366</v>
      </c>
      <c r="L45" s="60">
        <f t="shared" ref="L45" si="6">+L9+L27</f>
        <v>684</v>
      </c>
      <c r="M45" s="60">
        <f t="shared" ref="M45" si="7">+M9+M27</f>
        <v>168</v>
      </c>
    </row>
    <row r="46" spans="1:13" s="15" customFormat="1" ht="12" customHeight="1">
      <c r="A46" s="56" t="s">
        <v>41</v>
      </c>
      <c r="B46" s="36">
        <v>275</v>
      </c>
      <c r="C46" s="60">
        <v>293</v>
      </c>
      <c r="D46" s="60">
        <v>346</v>
      </c>
      <c r="E46" s="60">
        <v>68</v>
      </c>
      <c r="F46" s="60">
        <v>186</v>
      </c>
      <c r="G46" s="60">
        <v>90</v>
      </c>
      <c r="H46" s="60">
        <v>37</v>
      </c>
      <c r="I46" s="60">
        <f t="shared" si="0"/>
        <v>255</v>
      </c>
      <c r="J46" s="60">
        <v>55</v>
      </c>
      <c r="K46" s="60">
        <f t="shared" si="1"/>
        <v>30</v>
      </c>
      <c r="L46" s="60">
        <f t="shared" ref="L46" si="8">+L10+L28</f>
        <v>158</v>
      </c>
      <c r="M46" s="60">
        <f t="shared" ref="M46" si="9">+M10+M28</f>
        <v>46</v>
      </c>
    </row>
    <row r="47" spans="1:13" s="15" customFormat="1" ht="12" customHeight="1">
      <c r="A47" s="57" t="s">
        <v>42</v>
      </c>
      <c r="B47" s="37">
        <v>0</v>
      </c>
      <c r="C47" s="60">
        <v>95</v>
      </c>
      <c r="D47" s="60">
        <v>0</v>
      </c>
      <c r="E47" s="60">
        <v>110</v>
      </c>
      <c r="F47" s="60">
        <v>0</v>
      </c>
      <c r="G47" s="60">
        <v>20</v>
      </c>
      <c r="H47" s="60">
        <v>48</v>
      </c>
      <c r="I47" s="60">
        <f t="shared" si="0"/>
        <v>95</v>
      </c>
      <c r="J47" s="60">
        <v>0</v>
      </c>
      <c r="K47" s="60">
        <f t="shared" si="1"/>
        <v>0</v>
      </c>
      <c r="L47" s="60">
        <f t="shared" ref="L47" si="10">+L11+L29</f>
        <v>102</v>
      </c>
      <c r="M47" s="60">
        <f t="shared" ref="M47" si="11">+M11+M29</f>
        <v>0</v>
      </c>
    </row>
    <row r="48" spans="1:13" s="15" customFormat="1" ht="12" customHeight="1">
      <c r="A48" s="57" t="s">
        <v>43</v>
      </c>
      <c r="B48" s="38">
        <v>62</v>
      </c>
      <c r="C48" s="60">
        <v>13</v>
      </c>
      <c r="D48" s="60">
        <v>0</v>
      </c>
      <c r="E48" s="60">
        <v>16</v>
      </c>
      <c r="F48" s="60">
        <v>0</v>
      </c>
      <c r="G48" s="60">
        <v>0</v>
      </c>
      <c r="H48" s="60">
        <v>0</v>
      </c>
      <c r="I48" s="60">
        <f t="shared" si="0"/>
        <v>47</v>
      </c>
      <c r="J48" s="60">
        <v>18</v>
      </c>
      <c r="K48" s="60">
        <f t="shared" si="1"/>
        <v>0</v>
      </c>
      <c r="L48" s="60">
        <f t="shared" ref="L48" si="12">+L12+L30</f>
        <v>36</v>
      </c>
      <c r="M48" s="60">
        <f t="shared" ref="M48" si="13">+M12+M30</f>
        <v>0</v>
      </c>
    </row>
    <row r="49" spans="1:13" s="15" customFormat="1" ht="12" customHeight="1">
      <c r="A49" s="57" t="s">
        <v>44</v>
      </c>
      <c r="B49" s="37">
        <v>0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f t="shared" si="0"/>
        <v>0</v>
      </c>
      <c r="J49" s="60">
        <v>0</v>
      </c>
      <c r="K49" s="60">
        <f t="shared" si="1"/>
        <v>0</v>
      </c>
      <c r="L49" s="60">
        <f t="shared" ref="L49" si="14">+L13+L31</f>
        <v>0</v>
      </c>
      <c r="M49" s="60">
        <f t="shared" ref="M49" si="15">+M13+M31</f>
        <v>0</v>
      </c>
    </row>
    <row r="50" spans="1:13" s="15" customFormat="1" ht="12" customHeight="1" thickBot="1">
      <c r="A50" s="58" t="s">
        <v>45</v>
      </c>
      <c r="B50" s="39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f t="shared" si="0"/>
        <v>0</v>
      </c>
      <c r="J50" s="60">
        <v>0</v>
      </c>
      <c r="K50" s="60">
        <f t="shared" si="1"/>
        <v>0</v>
      </c>
      <c r="L50" s="60">
        <f t="shared" ref="L50" si="16">+L14+L32</f>
        <v>0</v>
      </c>
      <c r="M50" s="60">
        <f t="shared" ref="M50" si="17">+M14+M32</f>
        <v>0</v>
      </c>
    </row>
    <row r="51" spans="1:13" s="15" customFormat="1" ht="12" customHeight="1">
      <c r="A51" s="56" t="s">
        <v>46</v>
      </c>
      <c r="B51" s="36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f t="shared" si="0"/>
        <v>0</v>
      </c>
      <c r="J51" s="60">
        <v>0</v>
      </c>
      <c r="K51" s="60">
        <f t="shared" si="1"/>
        <v>14</v>
      </c>
      <c r="L51" s="60">
        <f t="shared" ref="L51" si="18">+L15+L33</f>
        <v>0</v>
      </c>
      <c r="M51" s="60">
        <f t="shared" ref="M51" si="19">+M15+M33</f>
        <v>0</v>
      </c>
    </row>
    <row r="52" spans="1:13" s="15" customFormat="1" ht="12" customHeight="1">
      <c r="A52" s="57" t="s">
        <v>47</v>
      </c>
      <c r="B52" s="37">
        <v>16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f t="shared" si="0"/>
        <v>0</v>
      </c>
      <c r="J52" s="60">
        <v>0</v>
      </c>
      <c r="K52" s="60">
        <f t="shared" si="1"/>
        <v>0</v>
      </c>
      <c r="L52" s="60">
        <f t="shared" ref="L52" si="20">+L16+L34</f>
        <v>0</v>
      </c>
      <c r="M52" s="60">
        <f t="shared" ref="M52" si="21">+M16+M34</f>
        <v>0</v>
      </c>
    </row>
    <row r="53" spans="1:13" s="15" customFormat="1" ht="12" customHeight="1">
      <c r="A53" s="57" t="s">
        <v>48</v>
      </c>
      <c r="B53" s="38">
        <v>0</v>
      </c>
      <c r="C53" s="60">
        <v>12</v>
      </c>
      <c r="D53" s="60">
        <v>0</v>
      </c>
      <c r="E53" s="60">
        <v>0</v>
      </c>
      <c r="F53" s="60">
        <v>0</v>
      </c>
      <c r="G53" s="60">
        <v>0</v>
      </c>
      <c r="H53" s="60">
        <v>114</v>
      </c>
      <c r="I53" s="60">
        <f t="shared" si="0"/>
        <v>70</v>
      </c>
      <c r="J53" s="60">
        <v>0</v>
      </c>
      <c r="K53" s="60">
        <f t="shared" si="1"/>
        <v>0</v>
      </c>
      <c r="L53" s="60">
        <f t="shared" ref="L53" si="22">+L17+L35</f>
        <v>0</v>
      </c>
      <c r="M53" s="60">
        <f t="shared" ref="M53" si="23">+M17+M35</f>
        <v>0</v>
      </c>
    </row>
    <row r="54" spans="1:13" s="15" customFormat="1" ht="12" customHeight="1">
      <c r="A54" s="57" t="s">
        <v>49</v>
      </c>
      <c r="B54" s="37">
        <v>0</v>
      </c>
      <c r="C54" s="60">
        <v>0</v>
      </c>
      <c r="D54" s="60">
        <v>4</v>
      </c>
      <c r="E54" s="60">
        <v>0</v>
      </c>
      <c r="F54" s="60">
        <v>0</v>
      </c>
      <c r="G54" s="60">
        <v>0</v>
      </c>
      <c r="H54" s="60">
        <v>94</v>
      </c>
      <c r="I54" s="60">
        <f t="shared" si="0"/>
        <v>0</v>
      </c>
      <c r="J54" s="60">
        <v>0</v>
      </c>
      <c r="K54" s="60">
        <f t="shared" si="1"/>
        <v>0</v>
      </c>
      <c r="L54" s="60">
        <f t="shared" ref="L54" si="24">+L18+L36</f>
        <v>0</v>
      </c>
      <c r="M54" s="60">
        <f t="shared" ref="M54" si="25">+M18+M36</f>
        <v>0</v>
      </c>
    </row>
    <row r="55" spans="1:13" s="15" customFormat="1" ht="12" customHeight="1" thickBot="1">
      <c r="A55" s="58" t="s">
        <v>50</v>
      </c>
      <c r="B55" s="39">
        <v>0</v>
      </c>
      <c r="C55" s="60">
        <v>28</v>
      </c>
      <c r="D55" s="60">
        <v>16</v>
      </c>
      <c r="E55" s="60">
        <v>0</v>
      </c>
      <c r="F55" s="60">
        <v>12</v>
      </c>
      <c r="G55" s="60">
        <v>0</v>
      </c>
      <c r="H55" s="60">
        <v>0</v>
      </c>
      <c r="I55" s="60">
        <f t="shared" si="0"/>
        <v>0</v>
      </c>
      <c r="J55" s="60">
        <v>0</v>
      </c>
      <c r="K55" s="60">
        <f t="shared" si="1"/>
        <v>0</v>
      </c>
      <c r="L55" s="60">
        <f t="shared" ref="L55" si="26">+L19+L37</f>
        <v>111</v>
      </c>
      <c r="M55" s="60">
        <f t="shared" ref="M55" si="27">+M19+M37</f>
        <v>0</v>
      </c>
    </row>
    <row r="56" spans="1:13" s="15" customFormat="1" ht="12" customHeight="1">
      <c r="A56" s="56" t="s">
        <v>51</v>
      </c>
      <c r="B56" s="36">
        <v>1</v>
      </c>
      <c r="C56" s="60">
        <v>0</v>
      </c>
      <c r="D56" s="60">
        <v>6</v>
      </c>
      <c r="E56" s="60">
        <v>0</v>
      </c>
      <c r="F56" s="60">
        <v>36</v>
      </c>
      <c r="G56" s="60">
        <v>0</v>
      </c>
      <c r="H56" s="60">
        <v>149</v>
      </c>
      <c r="I56" s="60">
        <f t="shared" si="0"/>
        <v>20</v>
      </c>
      <c r="J56" s="60">
        <v>39</v>
      </c>
      <c r="K56" s="60">
        <f t="shared" si="1"/>
        <v>46</v>
      </c>
      <c r="L56" s="60">
        <f t="shared" ref="L56" si="28">+L20+L38</f>
        <v>186</v>
      </c>
      <c r="M56" s="60">
        <f t="shared" ref="M56" si="29">+M20+M38</f>
        <v>3</v>
      </c>
    </row>
    <row r="57" spans="1:13" s="15" customFormat="1" ht="12" customHeight="1">
      <c r="A57" s="57" t="s">
        <v>4</v>
      </c>
      <c r="B57" s="37">
        <v>1324</v>
      </c>
      <c r="C57" s="60">
        <v>1205</v>
      </c>
      <c r="D57" s="60">
        <v>1207</v>
      </c>
      <c r="E57" s="60">
        <v>514</v>
      </c>
      <c r="F57" s="60">
        <v>576</v>
      </c>
      <c r="G57" s="60">
        <v>525</v>
      </c>
      <c r="H57" s="60">
        <v>1050</v>
      </c>
      <c r="I57" s="60">
        <f>SUM(I42:I56)</f>
        <v>1322</v>
      </c>
      <c r="J57" s="60">
        <v>909</v>
      </c>
      <c r="K57" s="60">
        <f>SUM(K42:K56)</f>
        <v>812</v>
      </c>
      <c r="L57" s="60">
        <f>SUM(L42:L56)</f>
        <v>1744</v>
      </c>
      <c r="M57" s="60">
        <f>SUM(M42:M56)</f>
        <v>462</v>
      </c>
    </row>
    <row r="58" spans="1:13" s="15" customFormat="1" ht="12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s="15" customFormat="1" ht="12" customHeight="1" thickBo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 s="15" customFormat="1" ht="26.45" customHeight="1">
      <c r="A60" s="46" t="s">
        <v>7</v>
      </c>
      <c r="B60" s="10">
        <v>2012</v>
      </c>
      <c r="C60" s="51">
        <v>2013</v>
      </c>
      <c r="D60" s="51">
        <v>2014</v>
      </c>
      <c r="E60" s="51">
        <v>2015</v>
      </c>
      <c r="F60" s="51">
        <v>2016</v>
      </c>
      <c r="G60" s="51">
        <v>2017</v>
      </c>
      <c r="H60" s="51">
        <v>2018</v>
      </c>
      <c r="I60" s="51">
        <v>2019</v>
      </c>
      <c r="J60" s="51">
        <v>2020</v>
      </c>
      <c r="K60" s="51">
        <f>+K5</f>
        <v>2021</v>
      </c>
      <c r="L60" s="51">
        <f>+L5</f>
        <v>2022</v>
      </c>
      <c r="M60" s="51">
        <f>+M5</f>
        <v>2023</v>
      </c>
    </row>
    <row r="61" spans="1:13" s="15" customFormat="1" ht="12" customHeight="1">
      <c r="A61" s="47" t="s">
        <v>37</v>
      </c>
      <c r="B61" s="6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</row>
    <row r="62" spans="1:13" s="15" customFormat="1" ht="12" customHeight="1">
      <c r="A62" s="48" t="s">
        <v>38</v>
      </c>
      <c r="B62" s="7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</row>
    <row r="63" spans="1:13" s="15" customFormat="1" ht="12" customHeight="1">
      <c r="A63" s="49" t="s">
        <v>39</v>
      </c>
      <c r="B63" s="6">
        <v>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24</v>
      </c>
      <c r="L63" s="54">
        <v>0</v>
      </c>
      <c r="M63" s="54">
        <v>0</v>
      </c>
    </row>
    <row r="64" spans="1:13" s="15" customFormat="1" ht="12.75">
      <c r="A64" s="47" t="s">
        <v>40</v>
      </c>
      <c r="B64" s="6">
        <v>0</v>
      </c>
      <c r="C64" s="52">
        <v>115</v>
      </c>
      <c r="D64" s="52">
        <v>0</v>
      </c>
      <c r="E64" s="52">
        <v>0</v>
      </c>
      <c r="F64" s="52">
        <v>0</v>
      </c>
      <c r="G64" s="52">
        <v>67</v>
      </c>
      <c r="H64" s="52">
        <v>0</v>
      </c>
      <c r="I64" s="52">
        <v>0</v>
      </c>
      <c r="J64" s="52">
        <v>19</v>
      </c>
      <c r="K64" s="52">
        <v>125</v>
      </c>
      <c r="L64" s="52">
        <v>68</v>
      </c>
      <c r="M64" s="52"/>
    </row>
    <row r="65" spans="1:13" s="15" customFormat="1" ht="12" customHeight="1">
      <c r="A65" s="48" t="s">
        <v>41</v>
      </c>
      <c r="B65" s="7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</row>
    <row r="66" spans="1:13" s="15" customFormat="1" ht="12" customHeight="1">
      <c r="A66" s="49" t="s">
        <v>42</v>
      </c>
      <c r="B66" s="6">
        <v>0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</row>
    <row r="67" spans="1:13" s="15" customFormat="1" ht="12" customHeight="1">
      <c r="A67" s="47" t="s">
        <v>43</v>
      </c>
      <c r="B67" s="6"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4</v>
      </c>
      <c r="K67" s="52">
        <v>0</v>
      </c>
      <c r="L67" s="52">
        <v>0</v>
      </c>
      <c r="M67" s="52">
        <v>0</v>
      </c>
    </row>
    <row r="68" spans="1:13" s="15" customFormat="1" ht="12" customHeight="1">
      <c r="A68" s="48" t="s">
        <v>44</v>
      </c>
      <c r="B68" s="7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</row>
    <row r="69" spans="1:13" s="15" customFormat="1" ht="12" customHeight="1">
      <c r="A69" s="49" t="s">
        <v>45</v>
      </c>
      <c r="B69" s="6">
        <v>0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</row>
    <row r="70" spans="1:13" s="15" customFormat="1" ht="12" customHeight="1">
      <c r="A70" s="47" t="s">
        <v>46</v>
      </c>
      <c r="B70" s="6">
        <v>0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</row>
    <row r="71" spans="1:13" s="15" customFormat="1" ht="12" customHeight="1">
      <c r="A71" s="48" t="s">
        <v>47</v>
      </c>
      <c r="B71" s="7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</row>
    <row r="72" spans="1:13" s="15" customFormat="1" ht="12" customHeight="1">
      <c r="A72" s="49" t="s">
        <v>48</v>
      </c>
      <c r="B72" s="6">
        <v>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</row>
    <row r="73" spans="1:13" s="15" customFormat="1" ht="12" customHeight="1">
      <c r="A73" s="47" t="s">
        <v>49</v>
      </c>
      <c r="B73" s="6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</row>
    <row r="74" spans="1:13" s="15" customFormat="1" ht="12" customHeight="1">
      <c r="A74" s="48" t="s">
        <v>50</v>
      </c>
      <c r="B74" s="7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</row>
    <row r="75" spans="1:13" s="15" customFormat="1" ht="12" customHeight="1">
      <c r="A75" s="49" t="s">
        <v>51</v>
      </c>
      <c r="B75" s="6">
        <v>0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s="15" customFormat="1" ht="12" customHeight="1" thickBot="1">
      <c r="A76" s="50" t="s">
        <v>4</v>
      </c>
      <c r="B76" s="8">
        <v>0</v>
      </c>
      <c r="C76" s="55">
        <v>115</v>
      </c>
      <c r="D76" s="55">
        <v>0</v>
      </c>
      <c r="E76" s="55">
        <v>0</v>
      </c>
      <c r="F76" s="55">
        <v>0</v>
      </c>
      <c r="G76" s="55">
        <v>67</v>
      </c>
      <c r="H76" s="55">
        <v>0</v>
      </c>
      <c r="I76" s="55">
        <v>0</v>
      </c>
      <c r="J76" s="55">
        <v>23</v>
      </c>
      <c r="K76" s="55">
        <f>SUM(K61:K75)</f>
        <v>149</v>
      </c>
      <c r="L76" s="55">
        <f>SUM(L61:L75)</f>
        <v>68</v>
      </c>
      <c r="M76" s="55">
        <f>SUM(M61:M75)</f>
        <v>0</v>
      </c>
    </row>
    <row r="77" spans="1:13" s="15" customFormat="1" ht="12" customHeight="1" thickBot="1">
      <c r="A77" s="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s="15" customFormat="1" ht="26.45" customHeight="1">
      <c r="A78" s="46" t="s">
        <v>8</v>
      </c>
      <c r="B78" s="10">
        <v>2012</v>
      </c>
      <c r="C78" s="51">
        <v>2013</v>
      </c>
      <c r="D78" s="51">
        <v>2014</v>
      </c>
      <c r="E78" s="51">
        <v>2015</v>
      </c>
      <c r="F78" s="51">
        <v>2016</v>
      </c>
      <c r="G78" s="51">
        <v>2017</v>
      </c>
      <c r="H78" s="51">
        <v>2018</v>
      </c>
      <c r="I78" s="51">
        <v>2019</v>
      </c>
      <c r="J78" s="51">
        <v>2020</v>
      </c>
      <c r="K78" s="51">
        <f>+K5</f>
        <v>2021</v>
      </c>
      <c r="L78" s="51">
        <f>+L5</f>
        <v>2022</v>
      </c>
      <c r="M78" s="51">
        <f>+M5</f>
        <v>2023</v>
      </c>
    </row>
    <row r="79" spans="1:13" s="15" customFormat="1" ht="12" customHeight="1">
      <c r="A79" s="47" t="s">
        <v>37</v>
      </c>
      <c r="B79" s="6">
        <v>0</v>
      </c>
      <c r="C79" s="52">
        <v>0</v>
      </c>
      <c r="D79" s="52">
        <v>0</v>
      </c>
      <c r="E79" s="52">
        <v>0</v>
      </c>
      <c r="F79" s="52">
        <v>0</v>
      </c>
      <c r="G79" s="52">
        <v>126</v>
      </c>
      <c r="H79" s="52">
        <v>63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</row>
    <row r="80" spans="1:13" s="15" customFormat="1" ht="12" customHeight="1">
      <c r="A80" s="48" t="s">
        <v>38</v>
      </c>
      <c r="B80" s="7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</row>
    <row r="81" spans="1:13" s="15" customFormat="1" ht="12" customHeight="1">
      <c r="A81" s="49" t="s">
        <v>39</v>
      </c>
      <c r="B81" s="6">
        <v>0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36</v>
      </c>
      <c r="L81" s="54">
        <v>0</v>
      </c>
      <c r="M81" s="54">
        <v>0</v>
      </c>
    </row>
    <row r="82" spans="1:13" s="15" customFormat="1" ht="12.75">
      <c r="A82" s="47" t="s">
        <v>40</v>
      </c>
      <c r="B82" s="6">
        <v>40</v>
      </c>
      <c r="C82" s="52">
        <v>121</v>
      </c>
      <c r="D82" s="52">
        <v>0</v>
      </c>
      <c r="E82" s="52">
        <v>185</v>
      </c>
      <c r="F82" s="52">
        <v>3</v>
      </c>
      <c r="G82" s="52">
        <v>91</v>
      </c>
      <c r="H82" s="52">
        <v>42</v>
      </c>
      <c r="I82" s="52">
        <v>0</v>
      </c>
      <c r="J82" s="52">
        <v>116</v>
      </c>
      <c r="K82" s="52">
        <v>23</v>
      </c>
      <c r="L82" s="52">
        <v>0</v>
      </c>
      <c r="M82" s="52">
        <v>0</v>
      </c>
    </row>
    <row r="83" spans="1:13" s="15" customFormat="1" ht="12" customHeight="1">
      <c r="A83" s="48" t="s">
        <v>41</v>
      </c>
      <c r="B83" s="7">
        <v>20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/>
      <c r="K83" s="53">
        <v>0</v>
      </c>
      <c r="L83" s="53">
        <v>0</v>
      </c>
      <c r="M83" s="53">
        <v>0</v>
      </c>
    </row>
    <row r="84" spans="1:13" s="15" customFormat="1" ht="12" customHeight="1">
      <c r="A84" s="49" t="s">
        <v>42</v>
      </c>
      <c r="B84" s="6">
        <v>0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/>
      <c r="K84" s="54">
        <v>0</v>
      </c>
      <c r="L84" s="54">
        <v>0</v>
      </c>
      <c r="M84" s="54">
        <v>0</v>
      </c>
    </row>
    <row r="85" spans="1:13" s="15" customFormat="1" ht="12" customHeight="1">
      <c r="A85" s="47" t="s">
        <v>43</v>
      </c>
      <c r="B85" s="6"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/>
      <c r="K85" s="52">
        <v>0</v>
      </c>
      <c r="L85" s="52">
        <v>0</v>
      </c>
      <c r="M85" s="52">
        <v>0</v>
      </c>
    </row>
    <row r="86" spans="1:13" s="15" customFormat="1" ht="12" customHeight="1">
      <c r="A86" s="48" t="s">
        <v>44</v>
      </c>
      <c r="B86" s="7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/>
      <c r="K86" s="53">
        <v>0</v>
      </c>
      <c r="L86" s="53">
        <v>0</v>
      </c>
      <c r="M86" s="53">
        <v>0</v>
      </c>
    </row>
    <row r="87" spans="1:13" s="15" customFormat="1" ht="12" customHeight="1">
      <c r="A87" s="49" t="s">
        <v>45</v>
      </c>
      <c r="B87" s="6">
        <v>0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/>
      <c r="K87" s="54">
        <v>0</v>
      </c>
      <c r="L87" s="54">
        <v>0</v>
      </c>
      <c r="M87" s="54">
        <v>0</v>
      </c>
    </row>
    <row r="88" spans="1:13" s="15" customFormat="1" ht="12" customHeight="1">
      <c r="A88" s="47" t="s">
        <v>46</v>
      </c>
      <c r="B88" s="6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/>
      <c r="K88" s="52">
        <v>0</v>
      </c>
      <c r="L88" s="52">
        <v>0</v>
      </c>
      <c r="M88" s="52">
        <v>0</v>
      </c>
    </row>
    <row r="89" spans="1:13" s="15" customFormat="1" ht="12" customHeight="1">
      <c r="A89" s="48" t="s">
        <v>47</v>
      </c>
      <c r="B89" s="7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42</v>
      </c>
      <c r="J89" s="53"/>
      <c r="K89" s="53">
        <v>60</v>
      </c>
      <c r="L89" s="53">
        <v>0</v>
      </c>
      <c r="M89" s="53">
        <v>0</v>
      </c>
    </row>
    <row r="90" spans="1:13" s="15" customFormat="1" ht="12" customHeight="1">
      <c r="A90" s="49" t="s">
        <v>48</v>
      </c>
      <c r="B90" s="6">
        <v>0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</row>
    <row r="91" spans="1:13" s="15" customFormat="1" ht="12" customHeight="1">
      <c r="A91" s="47" t="s">
        <v>49</v>
      </c>
      <c r="B91" s="6">
        <v>0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</row>
    <row r="92" spans="1:13" s="15" customFormat="1" ht="12" customHeight="1">
      <c r="A92" s="48" t="s">
        <v>50</v>
      </c>
      <c r="B92" s="7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</row>
    <row r="93" spans="1:13" s="15" customFormat="1" ht="12" customHeight="1">
      <c r="A93" s="49" t="s">
        <v>51</v>
      </c>
      <c r="B93" s="6">
        <v>0</v>
      </c>
      <c r="C93" s="54">
        <v>0</v>
      </c>
      <c r="D93" s="54">
        <v>0</v>
      </c>
      <c r="E93" s="54">
        <v>0</v>
      </c>
      <c r="F93" s="54">
        <v>14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</row>
    <row r="94" spans="1:13" s="15" customFormat="1" ht="12" customHeight="1" thickBot="1">
      <c r="A94" s="50" t="s">
        <v>4</v>
      </c>
      <c r="B94" s="8">
        <v>60</v>
      </c>
      <c r="C94" s="55">
        <v>121</v>
      </c>
      <c r="D94" s="55">
        <v>0</v>
      </c>
      <c r="E94" s="55">
        <v>185</v>
      </c>
      <c r="F94" s="55">
        <v>17</v>
      </c>
      <c r="G94" s="55">
        <v>217</v>
      </c>
      <c r="H94" s="55">
        <v>105</v>
      </c>
      <c r="I94" s="55">
        <f>SUM(I79:I93)</f>
        <v>42</v>
      </c>
      <c r="J94" s="55">
        <v>116</v>
      </c>
      <c r="K94" s="55">
        <f>SUM(K79:K93)</f>
        <v>119</v>
      </c>
      <c r="L94" s="55">
        <f>SUM(L79:L93)</f>
        <v>0</v>
      </c>
      <c r="M94" s="55">
        <f>SUM(M79:M93)</f>
        <v>0</v>
      </c>
    </row>
    <row r="95" spans="1:13" s="15" customFormat="1" ht="12" customHeight="1" thickBot="1">
      <c r="A95" s="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s="15" customFormat="1" ht="26.45" customHeight="1">
      <c r="A96" s="56" t="s">
        <v>9</v>
      </c>
      <c r="B96" s="36">
        <v>2012</v>
      </c>
      <c r="C96" s="59">
        <v>2013</v>
      </c>
      <c r="D96" s="59">
        <v>2014</v>
      </c>
      <c r="E96" s="59">
        <v>2015</v>
      </c>
      <c r="F96" s="59">
        <v>2016</v>
      </c>
      <c r="G96" s="59">
        <v>2017</v>
      </c>
      <c r="H96" s="59">
        <v>2018</v>
      </c>
      <c r="I96" s="59">
        <v>2019</v>
      </c>
      <c r="J96" s="59">
        <v>2020</v>
      </c>
      <c r="K96" s="59">
        <f>+K5</f>
        <v>2021</v>
      </c>
      <c r="L96" s="59">
        <f>+L5</f>
        <v>2022</v>
      </c>
      <c r="M96" s="59">
        <f>+M5</f>
        <v>2023</v>
      </c>
    </row>
    <row r="97" spans="1:13" s="15" customFormat="1" ht="12" customHeight="1">
      <c r="A97" s="57" t="s">
        <v>37</v>
      </c>
      <c r="B97" s="37">
        <v>0</v>
      </c>
      <c r="C97" s="60">
        <v>0</v>
      </c>
      <c r="D97" s="60">
        <v>0</v>
      </c>
      <c r="E97" s="60">
        <v>0</v>
      </c>
      <c r="F97" s="60">
        <v>0</v>
      </c>
      <c r="G97" s="60">
        <v>126</v>
      </c>
      <c r="H97" s="60">
        <v>63</v>
      </c>
      <c r="I97" s="60">
        <f>+I61+I79</f>
        <v>0</v>
      </c>
      <c r="J97" s="60">
        <v>0</v>
      </c>
      <c r="K97" s="60">
        <f>+K61+K79</f>
        <v>0</v>
      </c>
      <c r="L97" s="60">
        <f>+L61+L79</f>
        <v>0</v>
      </c>
      <c r="M97" s="60">
        <f>+M61+M79</f>
        <v>0</v>
      </c>
    </row>
    <row r="98" spans="1:13" s="15" customFormat="1" ht="12" customHeight="1">
      <c r="A98" s="57" t="s">
        <v>38</v>
      </c>
      <c r="B98" s="38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f t="shared" ref="I98" si="30">+I62+I80</f>
        <v>0</v>
      </c>
      <c r="J98" s="60">
        <v>0</v>
      </c>
      <c r="K98" s="60">
        <f t="shared" ref="K98:L111" si="31">+K62+K80</f>
        <v>0</v>
      </c>
      <c r="L98" s="60">
        <f t="shared" si="31"/>
        <v>0</v>
      </c>
      <c r="M98" s="60">
        <f t="shared" ref="M98" si="32">+M62+M80</f>
        <v>0</v>
      </c>
    </row>
    <row r="99" spans="1:13" s="15" customFormat="1" ht="12" customHeight="1">
      <c r="A99" s="57" t="s">
        <v>39</v>
      </c>
      <c r="B99" s="37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  <c r="H99" s="60">
        <v>0</v>
      </c>
      <c r="I99" s="60">
        <f t="shared" ref="I99" si="33">+I63+I81</f>
        <v>0</v>
      </c>
      <c r="J99" s="60">
        <v>0</v>
      </c>
      <c r="K99" s="60">
        <f t="shared" si="31"/>
        <v>60</v>
      </c>
      <c r="L99" s="60">
        <f t="shared" si="31"/>
        <v>0</v>
      </c>
      <c r="M99" s="60">
        <f t="shared" ref="M99" si="34">+M63+M81</f>
        <v>0</v>
      </c>
    </row>
    <row r="100" spans="1:13" s="15" customFormat="1" ht="11.25" customHeight="1" thickBot="1">
      <c r="A100" s="58" t="s">
        <v>40</v>
      </c>
      <c r="B100" s="39">
        <v>40</v>
      </c>
      <c r="C100" s="60">
        <v>236</v>
      </c>
      <c r="D100" s="60">
        <v>0</v>
      </c>
      <c r="E100" s="60">
        <v>185</v>
      </c>
      <c r="F100" s="60">
        <v>3</v>
      </c>
      <c r="G100" s="60">
        <v>158</v>
      </c>
      <c r="H100" s="60">
        <v>42</v>
      </c>
      <c r="I100" s="60">
        <f t="shared" ref="I100" si="35">+I64+I82</f>
        <v>0</v>
      </c>
      <c r="J100" s="60">
        <v>135</v>
      </c>
      <c r="K100" s="60">
        <f t="shared" si="31"/>
        <v>148</v>
      </c>
      <c r="L100" s="60">
        <f t="shared" si="31"/>
        <v>68</v>
      </c>
      <c r="M100" s="60">
        <f t="shared" ref="M100" si="36">+M64+M82</f>
        <v>0</v>
      </c>
    </row>
    <row r="101" spans="1:13" s="15" customFormat="1" ht="12" customHeight="1">
      <c r="A101" s="56" t="s">
        <v>41</v>
      </c>
      <c r="B101" s="36">
        <v>20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f t="shared" ref="I101" si="37">+I65+I83</f>
        <v>0</v>
      </c>
      <c r="J101" s="60">
        <v>0</v>
      </c>
      <c r="K101" s="60">
        <f t="shared" si="31"/>
        <v>0</v>
      </c>
      <c r="L101" s="60">
        <f t="shared" si="31"/>
        <v>0</v>
      </c>
      <c r="M101" s="60">
        <f t="shared" ref="M101" si="38">+M65+M83</f>
        <v>0</v>
      </c>
    </row>
    <row r="102" spans="1:13" s="15" customFormat="1" ht="12" customHeight="1">
      <c r="A102" s="57" t="s">
        <v>42</v>
      </c>
      <c r="B102" s="37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  <c r="H102" s="60">
        <v>0</v>
      </c>
      <c r="I102" s="60">
        <f t="shared" ref="I102" si="39">+I66+I84</f>
        <v>0</v>
      </c>
      <c r="J102" s="60">
        <v>0</v>
      </c>
      <c r="K102" s="60">
        <f t="shared" si="31"/>
        <v>0</v>
      </c>
      <c r="L102" s="60">
        <f t="shared" si="31"/>
        <v>0</v>
      </c>
      <c r="M102" s="60">
        <f t="shared" ref="M102" si="40">+M66+M84</f>
        <v>0</v>
      </c>
    </row>
    <row r="103" spans="1:13" s="15" customFormat="1" ht="12" customHeight="1">
      <c r="A103" s="57" t="s">
        <v>43</v>
      </c>
      <c r="B103" s="38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f t="shared" ref="I103" si="41">+I67+I85</f>
        <v>0</v>
      </c>
      <c r="J103" s="60">
        <v>4</v>
      </c>
      <c r="K103" s="60">
        <f t="shared" si="31"/>
        <v>0</v>
      </c>
      <c r="L103" s="60">
        <f t="shared" si="31"/>
        <v>0</v>
      </c>
      <c r="M103" s="60">
        <f t="shared" ref="M103" si="42">+M67+M85</f>
        <v>0</v>
      </c>
    </row>
    <row r="104" spans="1:13" s="15" customFormat="1" ht="12" customHeight="1">
      <c r="A104" s="57" t="s">
        <v>44</v>
      </c>
      <c r="B104" s="37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v>0</v>
      </c>
      <c r="H104" s="60">
        <v>0</v>
      </c>
      <c r="I104" s="60">
        <f t="shared" ref="I104" si="43">+I68+I86</f>
        <v>0</v>
      </c>
      <c r="J104" s="60">
        <v>0</v>
      </c>
      <c r="K104" s="60">
        <f t="shared" si="31"/>
        <v>0</v>
      </c>
      <c r="L104" s="60">
        <f t="shared" si="31"/>
        <v>0</v>
      </c>
      <c r="M104" s="60">
        <f t="shared" ref="M104" si="44">+M68+M86</f>
        <v>0</v>
      </c>
    </row>
    <row r="105" spans="1:13" s="15" customFormat="1" ht="12" customHeight="1" thickBot="1">
      <c r="A105" s="58" t="s">
        <v>45</v>
      </c>
      <c r="B105" s="39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  <c r="H105" s="60">
        <v>0</v>
      </c>
      <c r="I105" s="60">
        <f t="shared" ref="I105" si="45">+I69+I87</f>
        <v>0</v>
      </c>
      <c r="J105" s="60">
        <v>0</v>
      </c>
      <c r="K105" s="60">
        <f t="shared" si="31"/>
        <v>0</v>
      </c>
      <c r="L105" s="60">
        <f t="shared" si="31"/>
        <v>0</v>
      </c>
      <c r="M105" s="60">
        <f t="shared" ref="M105" si="46">+M69+M87</f>
        <v>0</v>
      </c>
    </row>
    <row r="106" spans="1:13" s="15" customFormat="1" ht="12" customHeight="1">
      <c r="A106" s="56" t="s">
        <v>46</v>
      </c>
      <c r="B106" s="36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  <c r="H106" s="60">
        <v>0</v>
      </c>
      <c r="I106" s="60">
        <f t="shared" ref="I106" si="47">+I70+I88</f>
        <v>0</v>
      </c>
      <c r="J106" s="60">
        <v>0</v>
      </c>
      <c r="K106" s="60">
        <f t="shared" si="31"/>
        <v>0</v>
      </c>
      <c r="L106" s="60">
        <f t="shared" si="31"/>
        <v>0</v>
      </c>
      <c r="M106" s="60">
        <f t="shared" ref="M106" si="48">+M70+M88</f>
        <v>0</v>
      </c>
    </row>
    <row r="107" spans="1:13" s="15" customFormat="1" ht="12" customHeight="1">
      <c r="A107" s="57" t="s">
        <v>47</v>
      </c>
      <c r="B107" s="37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v>0</v>
      </c>
      <c r="H107" s="60">
        <v>0</v>
      </c>
      <c r="I107" s="60">
        <f t="shared" ref="I107" si="49">+I71+I89</f>
        <v>42</v>
      </c>
      <c r="J107" s="60">
        <v>0</v>
      </c>
      <c r="K107" s="60">
        <f t="shared" si="31"/>
        <v>60</v>
      </c>
      <c r="L107" s="60">
        <f t="shared" si="31"/>
        <v>0</v>
      </c>
      <c r="M107" s="60">
        <f t="shared" ref="M107" si="50">+M71+M89</f>
        <v>0</v>
      </c>
    </row>
    <row r="108" spans="1:13" s="15" customFormat="1" ht="12" customHeight="1">
      <c r="A108" s="57" t="s">
        <v>48</v>
      </c>
      <c r="B108" s="38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v>0</v>
      </c>
      <c r="H108" s="60">
        <v>0</v>
      </c>
      <c r="I108" s="60">
        <f t="shared" ref="I108" si="51">+I72+I90</f>
        <v>0</v>
      </c>
      <c r="J108" s="60">
        <v>0</v>
      </c>
      <c r="K108" s="60">
        <f t="shared" si="31"/>
        <v>0</v>
      </c>
      <c r="L108" s="60">
        <f t="shared" si="31"/>
        <v>0</v>
      </c>
      <c r="M108" s="60">
        <f t="shared" ref="M108" si="52">+M72+M90</f>
        <v>0</v>
      </c>
    </row>
    <row r="109" spans="1:13" s="15" customFormat="1" ht="12" customHeight="1">
      <c r="A109" s="57" t="s">
        <v>49</v>
      </c>
      <c r="B109" s="37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  <c r="H109" s="60">
        <v>0</v>
      </c>
      <c r="I109" s="60">
        <f t="shared" ref="I109" si="53">+I73+I91</f>
        <v>0</v>
      </c>
      <c r="J109" s="60">
        <v>0</v>
      </c>
      <c r="K109" s="60">
        <f t="shared" si="31"/>
        <v>0</v>
      </c>
      <c r="L109" s="60">
        <f t="shared" si="31"/>
        <v>0</v>
      </c>
      <c r="M109" s="60">
        <f t="shared" ref="M109" si="54">+M73+M91</f>
        <v>0</v>
      </c>
    </row>
    <row r="110" spans="1:13" s="15" customFormat="1" ht="12" customHeight="1" thickBot="1">
      <c r="A110" s="58" t="s">
        <v>50</v>
      </c>
      <c r="B110" s="39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  <c r="H110" s="60">
        <v>0</v>
      </c>
      <c r="I110" s="60">
        <f t="shared" ref="I110" si="55">+I74+I92</f>
        <v>0</v>
      </c>
      <c r="J110" s="60">
        <v>0</v>
      </c>
      <c r="K110" s="60">
        <f t="shared" si="31"/>
        <v>0</v>
      </c>
      <c r="L110" s="60">
        <f t="shared" si="31"/>
        <v>0</v>
      </c>
      <c r="M110" s="60">
        <f t="shared" ref="M110" si="56">+M74+M92</f>
        <v>0</v>
      </c>
    </row>
    <row r="111" spans="1:13" s="15" customFormat="1" ht="12" customHeight="1">
      <c r="A111" s="56" t="s">
        <v>51</v>
      </c>
      <c r="B111" s="36">
        <v>0</v>
      </c>
      <c r="C111" s="60">
        <v>0</v>
      </c>
      <c r="D111" s="60">
        <v>0</v>
      </c>
      <c r="E111" s="60">
        <v>0</v>
      </c>
      <c r="F111" s="60">
        <v>14</v>
      </c>
      <c r="G111" s="60">
        <v>0</v>
      </c>
      <c r="H111" s="60">
        <v>0</v>
      </c>
      <c r="I111" s="60">
        <f t="shared" ref="I111" si="57">+I75+I93</f>
        <v>0</v>
      </c>
      <c r="J111" s="60">
        <v>0</v>
      </c>
      <c r="K111" s="60">
        <f t="shared" si="31"/>
        <v>0</v>
      </c>
      <c r="L111" s="60">
        <f t="shared" si="31"/>
        <v>0</v>
      </c>
      <c r="M111" s="60">
        <f t="shared" ref="M111" si="58">+M75+M93</f>
        <v>0</v>
      </c>
    </row>
    <row r="112" spans="1:13" s="15" customFormat="1" ht="12" customHeight="1">
      <c r="A112" s="57" t="s">
        <v>4</v>
      </c>
      <c r="B112" s="37">
        <v>60</v>
      </c>
      <c r="C112" s="60">
        <v>236</v>
      </c>
      <c r="D112" s="60">
        <v>0</v>
      </c>
      <c r="E112" s="60">
        <v>185</v>
      </c>
      <c r="F112" s="60">
        <v>17</v>
      </c>
      <c r="G112" s="60">
        <v>284</v>
      </c>
      <c r="H112" s="60">
        <v>105</v>
      </c>
      <c r="I112" s="60">
        <f>SUM(I97:I111)</f>
        <v>42</v>
      </c>
      <c r="J112" s="60">
        <v>139</v>
      </c>
      <c r="K112" s="60">
        <f>SUM(K97:K111)</f>
        <v>268</v>
      </c>
      <c r="L112" s="60">
        <f>SUM(L97:L111)</f>
        <v>68</v>
      </c>
      <c r="M112" s="60">
        <f>SUM(M97:M111)</f>
        <v>0</v>
      </c>
    </row>
    <row r="113" spans="1:13" s="15" customFormat="1" ht="12" customHeight="1">
      <c r="A113" s="30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 s="15" customFormat="1" ht="12" customHeight="1" thickBot="1">
      <c r="A114" s="30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 s="15" customFormat="1" ht="26.45" customHeight="1">
      <c r="A115" s="46" t="s">
        <v>52</v>
      </c>
      <c r="B115" s="10">
        <v>2012</v>
      </c>
      <c r="C115" s="51">
        <v>2013</v>
      </c>
      <c r="D115" s="51">
        <v>2014</v>
      </c>
      <c r="E115" s="51">
        <v>2015</v>
      </c>
      <c r="F115" s="51">
        <v>2016</v>
      </c>
      <c r="G115" s="51">
        <v>2017</v>
      </c>
      <c r="H115" s="51">
        <v>2018</v>
      </c>
      <c r="I115" s="51">
        <v>2019</v>
      </c>
      <c r="J115" s="51">
        <v>2020</v>
      </c>
      <c r="K115" s="51">
        <f>+K5</f>
        <v>2021</v>
      </c>
      <c r="L115" s="51">
        <f>+L5</f>
        <v>2022</v>
      </c>
      <c r="M115" s="51">
        <f>+M5</f>
        <v>2023</v>
      </c>
    </row>
    <row r="116" spans="1:13" s="15" customFormat="1" ht="12" customHeight="1">
      <c r="A116" s="47" t="s">
        <v>37</v>
      </c>
      <c r="B116" s="6">
        <v>0</v>
      </c>
      <c r="C116" s="52">
        <v>0</v>
      </c>
      <c r="D116" s="52">
        <v>0</v>
      </c>
      <c r="E116" s="52">
        <v>0</v>
      </c>
      <c r="F116" s="52">
        <v>1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184</v>
      </c>
    </row>
    <row r="117" spans="1:13" s="15" customFormat="1" ht="12" customHeight="1">
      <c r="A117" s="48" t="s">
        <v>38</v>
      </c>
      <c r="B117" s="7">
        <v>0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</row>
    <row r="118" spans="1:13" s="15" customFormat="1" ht="12" customHeight="1">
      <c r="A118" s="49" t="s">
        <v>39</v>
      </c>
      <c r="B118" s="6">
        <v>15</v>
      </c>
      <c r="C118" s="54">
        <v>15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12</v>
      </c>
      <c r="L118" s="54">
        <v>0</v>
      </c>
      <c r="M118" s="54">
        <v>10</v>
      </c>
    </row>
    <row r="119" spans="1:13" s="15" customFormat="1" ht="12.75">
      <c r="A119" s="47" t="s">
        <v>40</v>
      </c>
      <c r="B119" s="6">
        <v>289</v>
      </c>
      <c r="C119" s="52">
        <v>3</v>
      </c>
      <c r="D119" s="52">
        <v>40</v>
      </c>
      <c r="E119" s="52">
        <v>80</v>
      </c>
      <c r="F119" s="52">
        <v>117</v>
      </c>
      <c r="G119" s="52">
        <v>104</v>
      </c>
      <c r="H119" s="52">
        <v>72</v>
      </c>
      <c r="I119" s="52">
        <v>166</v>
      </c>
      <c r="J119" s="52">
        <v>117</v>
      </c>
      <c r="K119" s="52">
        <v>233</v>
      </c>
      <c r="L119" s="52">
        <v>0</v>
      </c>
      <c r="M119" s="52">
        <v>73</v>
      </c>
    </row>
    <row r="120" spans="1:13" s="15" customFormat="1" ht="12" customHeight="1">
      <c r="A120" s="48" t="s">
        <v>41</v>
      </c>
      <c r="B120" s="7">
        <v>0</v>
      </c>
      <c r="C120" s="53">
        <v>0</v>
      </c>
      <c r="D120" s="53">
        <v>0</v>
      </c>
      <c r="E120" s="53">
        <v>0</v>
      </c>
      <c r="F120" s="53">
        <v>11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25</v>
      </c>
      <c r="M120" s="53">
        <v>0</v>
      </c>
    </row>
    <row r="121" spans="1:13" s="15" customFormat="1" ht="12" customHeight="1">
      <c r="A121" s="49" t="s">
        <v>42</v>
      </c>
      <c r="B121" s="6">
        <v>0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0</v>
      </c>
    </row>
    <row r="122" spans="1:13" s="15" customFormat="1" ht="12" customHeight="1">
      <c r="A122" s="47" t="s">
        <v>43</v>
      </c>
      <c r="B122" s="6">
        <v>0</v>
      </c>
      <c r="C122" s="52">
        <v>0</v>
      </c>
      <c r="D122" s="52">
        <v>0</v>
      </c>
      <c r="E122" s="52">
        <v>0</v>
      </c>
      <c r="F122" s="52">
        <v>0</v>
      </c>
      <c r="G122" s="52">
        <v>45</v>
      </c>
      <c r="H122" s="52">
        <v>0</v>
      </c>
      <c r="I122" s="52">
        <v>0</v>
      </c>
      <c r="J122" s="52">
        <v>27</v>
      </c>
      <c r="K122" s="52">
        <v>0</v>
      </c>
      <c r="L122" s="52">
        <v>0</v>
      </c>
      <c r="M122" s="52">
        <v>0</v>
      </c>
    </row>
    <row r="123" spans="1:13" s="15" customFormat="1" ht="12" customHeight="1">
      <c r="A123" s="48" t="s">
        <v>44</v>
      </c>
      <c r="B123" s="7">
        <v>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</row>
    <row r="124" spans="1:13" s="15" customFormat="1" ht="12" customHeight="1">
      <c r="A124" s="49" t="s">
        <v>45</v>
      </c>
      <c r="B124" s="6">
        <v>0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</row>
    <row r="125" spans="1:13" s="15" customFormat="1" ht="12" customHeight="1">
      <c r="A125" s="47" t="s">
        <v>46</v>
      </c>
      <c r="B125" s="6">
        <v>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</row>
    <row r="126" spans="1:13" s="15" customFormat="1" ht="12" customHeight="1">
      <c r="A126" s="48" t="s">
        <v>47</v>
      </c>
      <c r="B126" s="7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58</v>
      </c>
      <c r="H126" s="53">
        <v>0</v>
      </c>
      <c r="I126" s="53">
        <v>18</v>
      </c>
      <c r="J126" s="53">
        <v>0</v>
      </c>
      <c r="K126" s="53">
        <v>0</v>
      </c>
      <c r="L126" s="53">
        <v>0</v>
      </c>
      <c r="M126" s="53">
        <v>0</v>
      </c>
    </row>
    <row r="127" spans="1:13" s="15" customFormat="1" ht="12" customHeight="1">
      <c r="A127" s="49" t="s">
        <v>48</v>
      </c>
      <c r="B127" s="6">
        <v>0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21</v>
      </c>
      <c r="L127" s="54">
        <v>0</v>
      </c>
      <c r="M127" s="54">
        <v>0</v>
      </c>
    </row>
    <row r="128" spans="1:13" s="15" customFormat="1" ht="12" customHeight="1">
      <c r="A128" s="47" t="s">
        <v>49</v>
      </c>
      <c r="B128" s="6">
        <v>0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</row>
    <row r="129" spans="1:13" s="15" customFormat="1" ht="12" customHeight="1">
      <c r="A129" s="48" t="s">
        <v>50</v>
      </c>
      <c r="B129" s="7">
        <v>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</row>
    <row r="130" spans="1:13" s="15" customFormat="1" ht="12" customHeight="1">
      <c r="A130" s="49" t="s">
        <v>51</v>
      </c>
      <c r="B130" s="6">
        <v>0</v>
      </c>
      <c r="C130" s="54">
        <v>0</v>
      </c>
      <c r="D130" s="54">
        <v>0</v>
      </c>
      <c r="E130" s="54">
        <v>0</v>
      </c>
      <c r="F130" s="54">
        <v>30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36</v>
      </c>
      <c r="M130" s="54">
        <v>0</v>
      </c>
    </row>
    <row r="131" spans="1:13" s="15" customFormat="1" ht="12" customHeight="1" thickBot="1">
      <c r="A131" s="50" t="s">
        <v>4</v>
      </c>
      <c r="B131" s="8">
        <v>304</v>
      </c>
      <c r="C131" s="55">
        <v>18</v>
      </c>
      <c r="D131" s="55">
        <v>40</v>
      </c>
      <c r="E131" s="55">
        <v>80</v>
      </c>
      <c r="F131" s="55">
        <v>159</v>
      </c>
      <c r="G131" s="55">
        <v>207</v>
      </c>
      <c r="H131" s="55">
        <v>72</v>
      </c>
      <c r="I131" s="55">
        <v>184</v>
      </c>
      <c r="J131" s="55">
        <f>SUM(J116:J130)</f>
        <v>144</v>
      </c>
      <c r="K131" s="55">
        <f>SUM(K116:K130)</f>
        <v>266</v>
      </c>
      <c r="L131" s="55">
        <f>SUM(L116:L130)</f>
        <v>61</v>
      </c>
      <c r="M131" s="55">
        <f>SUM(M116:M130)</f>
        <v>267</v>
      </c>
    </row>
    <row r="132" spans="1:13" s="15" customFormat="1" ht="12" customHeight="1">
      <c r="A132" s="30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13" s="15" customFormat="1" ht="12" customHeight="1">
      <c r="A133" s="30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13" s="15" customFormat="1" ht="12" customHeight="1">
      <c r="A134" s="74" t="s">
        <v>74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</row>
    <row r="135" spans="1:13" s="15" customFormat="1" ht="17.2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</row>
    <row r="136" spans="1:13" s="15" customFormat="1" ht="12" customHeight="1">
      <c r="A136" s="70" t="s">
        <v>76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15" customFormat="1" ht="12" customHeight="1">
      <c r="A137" s="3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15" customFormat="1" ht="12" customHeight="1" thickBot="1">
      <c r="A138" s="30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s="15" customFormat="1" ht="26.45" customHeight="1">
      <c r="A139" s="46" t="s">
        <v>11</v>
      </c>
      <c r="B139" s="10">
        <v>2012</v>
      </c>
      <c r="C139" s="51">
        <v>2013</v>
      </c>
      <c r="D139" s="51">
        <v>2014</v>
      </c>
      <c r="E139" s="51">
        <v>2015</v>
      </c>
      <c r="F139" s="51">
        <v>2016</v>
      </c>
      <c r="G139" s="51">
        <v>2017</v>
      </c>
      <c r="H139" s="51">
        <v>2018</v>
      </c>
      <c r="I139" s="51">
        <v>2019</v>
      </c>
      <c r="J139" s="51">
        <v>2020</v>
      </c>
      <c r="K139" s="51">
        <f>+K5</f>
        <v>2021</v>
      </c>
      <c r="L139" s="51">
        <f>+L5</f>
        <v>2022</v>
      </c>
      <c r="M139" s="51">
        <f>+M5</f>
        <v>2023</v>
      </c>
    </row>
    <row r="140" spans="1:13" s="15" customFormat="1" ht="12" customHeight="1">
      <c r="A140" s="47" t="s">
        <v>37</v>
      </c>
      <c r="B140" s="6">
        <v>91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92</v>
      </c>
      <c r="I140" s="52">
        <v>0</v>
      </c>
      <c r="J140" s="52">
        <v>6</v>
      </c>
      <c r="K140" s="52">
        <v>10</v>
      </c>
      <c r="L140" s="52"/>
      <c r="M140" s="52"/>
    </row>
    <row r="141" spans="1:13" s="15" customFormat="1" ht="12" customHeight="1">
      <c r="A141" s="48" t="s">
        <v>38</v>
      </c>
      <c r="B141" s="7">
        <v>0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/>
      <c r="M141" s="53"/>
    </row>
    <row r="142" spans="1:13" s="15" customFormat="1" ht="12" customHeight="1">
      <c r="A142" s="49" t="s">
        <v>39</v>
      </c>
      <c r="B142" s="6">
        <v>0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4"/>
      <c r="M142" s="54"/>
    </row>
    <row r="143" spans="1:13" s="15" customFormat="1" ht="12" customHeight="1">
      <c r="A143" s="47" t="s">
        <v>40</v>
      </c>
      <c r="B143" s="6">
        <v>86</v>
      </c>
      <c r="C143" s="52">
        <v>0</v>
      </c>
      <c r="D143" s="52">
        <v>0</v>
      </c>
      <c r="E143" s="52">
        <v>0</v>
      </c>
      <c r="F143" s="52">
        <v>154</v>
      </c>
      <c r="G143" s="52">
        <v>66</v>
      </c>
      <c r="H143" s="52">
        <v>179</v>
      </c>
      <c r="I143" s="52">
        <v>63</v>
      </c>
      <c r="J143" s="52">
        <v>2</v>
      </c>
      <c r="K143" s="52">
        <v>0</v>
      </c>
      <c r="L143" s="52">
        <v>58</v>
      </c>
      <c r="M143" s="52"/>
    </row>
    <row r="144" spans="1:13" s="15" customFormat="1" ht="12" customHeight="1">
      <c r="A144" s="48" t="s">
        <v>41</v>
      </c>
      <c r="B144" s="7">
        <v>0</v>
      </c>
      <c r="C144" s="53">
        <v>0</v>
      </c>
      <c r="D144" s="53">
        <v>55</v>
      </c>
      <c r="E144" s="53">
        <v>0</v>
      </c>
      <c r="F144" s="53">
        <v>0</v>
      </c>
      <c r="G144" s="53">
        <v>94</v>
      </c>
      <c r="H144" s="53">
        <v>34</v>
      </c>
      <c r="I144" s="53">
        <v>52</v>
      </c>
      <c r="J144" s="53">
        <v>0</v>
      </c>
      <c r="K144" s="53">
        <v>0</v>
      </c>
      <c r="L144" s="53">
        <v>5</v>
      </c>
      <c r="M144" s="53"/>
    </row>
    <row r="145" spans="1:13" s="15" customFormat="1" ht="12" customHeight="1">
      <c r="A145" s="49" t="s">
        <v>42</v>
      </c>
      <c r="B145" s="6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/>
      <c r="M145" s="54"/>
    </row>
    <row r="146" spans="1:13" s="15" customFormat="1" ht="12" customHeight="1">
      <c r="A146" s="47" t="s">
        <v>43</v>
      </c>
      <c r="B146" s="6">
        <v>0</v>
      </c>
      <c r="C146" s="52">
        <v>47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19</v>
      </c>
      <c r="K146" s="52">
        <v>0</v>
      </c>
      <c r="L146" s="52"/>
      <c r="M146" s="52"/>
    </row>
    <row r="147" spans="1:13" s="15" customFormat="1" ht="12" customHeight="1">
      <c r="A147" s="48" t="s">
        <v>44</v>
      </c>
      <c r="B147" s="7">
        <v>0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48</v>
      </c>
      <c r="J147" s="53">
        <v>0</v>
      </c>
      <c r="K147" s="53">
        <v>0</v>
      </c>
      <c r="L147" s="53"/>
      <c r="M147" s="53"/>
    </row>
    <row r="148" spans="1:13" s="15" customFormat="1" ht="12" customHeight="1">
      <c r="A148" s="49" t="s">
        <v>45</v>
      </c>
      <c r="B148" s="6">
        <v>0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/>
      <c r="M148" s="54"/>
    </row>
    <row r="149" spans="1:13" s="15" customFormat="1" ht="12" customHeight="1">
      <c r="A149" s="47" t="s">
        <v>46</v>
      </c>
      <c r="B149" s="6">
        <v>0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/>
      <c r="M149" s="52"/>
    </row>
    <row r="150" spans="1:13" s="15" customFormat="1" ht="12" customHeight="1">
      <c r="A150" s="48" t="s">
        <v>47</v>
      </c>
      <c r="B150" s="7">
        <v>0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/>
      <c r="M150" s="53"/>
    </row>
    <row r="151" spans="1:13" s="15" customFormat="1" ht="12" customHeight="1">
      <c r="A151" s="49" t="s">
        <v>48</v>
      </c>
      <c r="B151" s="6">
        <v>0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12</v>
      </c>
      <c r="K151" s="54">
        <v>0</v>
      </c>
      <c r="L151" s="54"/>
      <c r="M151" s="54"/>
    </row>
    <row r="152" spans="1:13" s="15" customFormat="1" ht="12" customHeight="1">
      <c r="A152" s="47" t="s">
        <v>49</v>
      </c>
      <c r="B152" s="6">
        <v>0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/>
      <c r="M152" s="52"/>
    </row>
    <row r="153" spans="1:13" s="15" customFormat="1" ht="12" customHeight="1">
      <c r="A153" s="48" t="s">
        <v>50</v>
      </c>
      <c r="B153" s="7">
        <v>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/>
      <c r="M153" s="53"/>
    </row>
    <row r="154" spans="1:13" s="15" customFormat="1" ht="12" customHeight="1">
      <c r="A154" s="49" t="s">
        <v>51</v>
      </c>
      <c r="B154" s="6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54</v>
      </c>
      <c r="J154" s="54">
        <v>60</v>
      </c>
      <c r="K154" s="54">
        <v>0</v>
      </c>
      <c r="L154" s="54"/>
      <c r="M154" s="54"/>
    </row>
    <row r="155" spans="1:13" s="15" customFormat="1" ht="12" customHeight="1" thickBot="1">
      <c r="A155" s="50" t="s">
        <v>4</v>
      </c>
      <c r="B155" s="8">
        <v>177</v>
      </c>
      <c r="C155" s="55">
        <v>47</v>
      </c>
      <c r="D155" s="55">
        <v>55</v>
      </c>
      <c r="E155" s="55">
        <v>0</v>
      </c>
      <c r="F155" s="55">
        <v>154</v>
      </c>
      <c r="G155" s="55">
        <v>160</v>
      </c>
      <c r="H155" s="55">
        <v>305</v>
      </c>
      <c r="I155" s="55">
        <f>SUM(I140:I154)</f>
        <v>217</v>
      </c>
      <c r="J155" s="55">
        <v>99</v>
      </c>
      <c r="K155" s="55">
        <f>SUM(K140:K154)</f>
        <v>10</v>
      </c>
      <c r="L155" s="55">
        <f>SUM(L140:L154)</f>
        <v>63</v>
      </c>
      <c r="M155" s="55">
        <f>SUM(M140:M154)</f>
        <v>0</v>
      </c>
    </row>
    <row r="156" spans="1:13" s="15" customFormat="1" ht="12" customHeight="1" thickBot="1">
      <c r="A156" s="30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 spans="1:13" s="15" customFormat="1" ht="26.45" customHeight="1">
      <c r="A157" s="46" t="s">
        <v>12</v>
      </c>
      <c r="B157" s="10">
        <v>2012</v>
      </c>
      <c r="C157" s="51">
        <v>2013</v>
      </c>
      <c r="D157" s="51">
        <v>2014</v>
      </c>
      <c r="E157" s="51">
        <v>2015</v>
      </c>
      <c r="F157" s="51">
        <v>2016</v>
      </c>
      <c r="G157" s="51">
        <v>2017</v>
      </c>
      <c r="H157" s="51">
        <v>2018</v>
      </c>
      <c r="I157" s="51">
        <v>2019</v>
      </c>
      <c r="J157" s="51">
        <v>2020</v>
      </c>
      <c r="K157" s="51">
        <f>+K5</f>
        <v>2021</v>
      </c>
      <c r="L157" s="51">
        <f>+L5</f>
        <v>2022</v>
      </c>
      <c r="M157" s="51">
        <f>+M5</f>
        <v>2023</v>
      </c>
    </row>
    <row r="158" spans="1:13" s="15" customFormat="1" ht="12" customHeight="1">
      <c r="A158" s="47" t="s">
        <v>37</v>
      </c>
      <c r="B158" s="6">
        <v>0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2"/>
      <c r="M158" s="52"/>
    </row>
    <row r="159" spans="1:13" s="15" customFormat="1" ht="12" customHeight="1">
      <c r="A159" s="48" t="s">
        <v>38</v>
      </c>
      <c r="B159" s="7">
        <v>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/>
      <c r="M159" s="53"/>
    </row>
    <row r="160" spans="1:13" s="15" customFormat="1" ht="12" customHeight="1">
      <c r="A160" s="49" t="s">
        <v>39</v>
      </c>
      <c r="B160" s="6">
        <v>0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8</v>
      </c>
      <c r="J160" s="54">
        <v>0</v>
      </c>
      <c r="K160" s="54">
        <v>0</v>
      </c>
      <c r="L160" s="54"/>
      <c r="M160" s="54"/>
    </row>
    <row r="161" spans="1:13" s="15" customFormat="1" ht="12" customHeight="1">
      <c r="A161" s="47" t="s">
        <v>40</v>
      </c>
      <c r="B161" s="6">
        <v>0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/>
      <c r="M161" s="52"/>
    </row>
    <row r="162" spans="1:13" s="15" customFormat="1" ht="12" customHeight="1">
      <c r="A162" s="48" t="s">
        <v>41</v>
      </c>
      <c r="B162" s="7">
        <v>0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36</v>
      </c>
      <c r="J162" s="53">
        <v>0</v>
      </c>
      <c r="K162" s="53">
        <v>0</v>
      </c>
      <c r="L162" s="53"/>
      <c r="M162" s="53"/>
    </row>
    <row r="163" spans="1:13" s="15" customFormat="1" ht="12" customHeight="1">
      <c r="A163" s="49" t="s">
        <v>42</v>
      </c>
      <c r="B163" s="6">
        <v>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/>
      <c r="M163" s="54"/>
    </row>
    <row r="164" spans="1:13" s="15" customFormat="1" ht="12" customHeight="1">
      <c r="A164" s="47" t="s">
        <v>43</v>
      </c>
      <c r="B164" s="6">
        <v>0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2"/>
      <c r="M164" s="52"/>
    </row>
    <row r="165" spans="1:13" s="15" customFormat="1" ht="12" customHeight="1">
      <c r="A165" s="48" t="s">
        <v>44</v>
      </c>
      <c r="B165" s="7">
        <v>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/>
      <c r="M165" s="53"/>
    </row>
    <row r="166" spans="1:13" s="15" customFormat="1" ht="12" customHeight="1">
      <c r="A166" s="49" t="s">
        <v>45</v>
      </c>
      <c r="B166" s="6">
        <v>0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4"/>
      <c r="M166" s="54"/>
    </row>
    <row r="167" spans="1:13" s="15" customFormat="1" ht="12" customHeight="1">
      <c r="A167" s="47" t="s">
        <v>46</v>
      </c>
      <c r="B167" s="6">
        <v>0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2"/>
      <c r="M167" s="52"/>
    </row>
    <row r="168" spans="1:13" s="15" customFormat="1" ht="12" customHeight="1">
      <c r="A168" s="48" t="s">
        <v>47</v>
      </c>
      <c r="B168" s="7">
        <v>0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/>
      <c r="M168" s="53"/>
    </row>
    <row r="169" spans="1:13" s="15" customFormat="1" ht="12" customHeight="1">
      <c r="A169" s="49" t="s">
        <v>48</v>
      </c>
      <c r="B169" s="6">
        <v>0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/>
      <c r="M169" s="54"/>
    </row>
    <row r="170" spans="1:13" s="15" customFormat="1" ht="12" customHeight="1">
      <c r="A170" s="47" t="s">
        <v>49</v>
      </c>
      <c r="B170" s="6">
        <v>0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2"/>
      <c r="M170" s="52"/>
    </row>
    <row r="171" spans="1:13" s="15" customFormat="1" ht="12" customHeight="1">
      <c r="A171" s="48" t="s">
        <v>50</v>
      </c>
      <c r="B171" s="7">
        <v>0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/>
      <c r="M171" s="53"/>
    </row>
    <row r="172" spans="1:13" s="15" customFormat="1" ht="12" customHeight="1">
      <c r="A172" s="49" t="s">
        <v>51</v>
      </c>
      <c r="B172" s="6">
        <v>0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12</v>
      </c>
      <c r="I172" s="54">
        <v>0</v>
      </c>
      <c r="J172" s="54">
        <v>0</v>
      </c>
      <c r="K172" s="54">
        <v>60</v>
      </c>
      <c r="L172" s="54"/>
      <c r="M172" s="54"/>
    </row>
    <row r="173" spans="1:13" s="15" customFormat="1" ht="12" customHeight="1" thickBot="1">
      <c r="A173" s="50" t="s">
        <v>4</v>
      </c>
      <c r="B173" s="8">
        <v>0</v>
      </c>
      <c r="C173" s="55">
        <v>0</v>
      </c>
      <c r="D173" s="55">
        <v>0</v>
      </c>
      <c r="E173" s="55">
        <v>0</v>
      </c>
      <c r="F173" s="55">
        <v>0</v>
      </c>
      <c r="G173" s="55">
        <v>0</v>
      </c>
      <c r="H173" s="55">
        <v>12</v>
      </c>
      <c r="I173" s="55">
        <v>44</v>
      </c>
      <c r="J173" s="55">
        <v>0</v>
      </c>
      <c r="K173" s="55">
        <f>SUM(K158:K172)</f>
        <v>60</v>
      </c>
      <c r="L173" s="55">
        <f>SUM(L158:L172)</f>
        <v>0</v>
      </c>
      <c r="M173" s="55">
        <f>SUM(M158:M172)</f>
        <v>0</v>
      </c>
    </row>
    <row r="174" spans="1:13" s="15" customFormat="1" ht="12" customHeight="1" thickBot="1">
      <c r="A174" s="30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 spans="1:13" s="15" customFormat="1" ht="26.45" customHeight="1">
      <c r="A175" s="46" t="s">
        <v>13</v>
      </c>
      <c r="B175" s="10">
        <v>2012</v>
      </c>
      <c r="C175" s="51">
        <v>2013</v>
      </c>
      <c r="D175" s="51">
        <v>2014</v>
      </c>
      <c r="E175" s="51">
        <v>2015</v>
      </c>
      <c r="F175" s="51">
        <v>2016</v>
      </c>
      <c r="G175" s="51">
        <v>2017</v>
      </c>
      <c r="H175" s="51">
        <v>2018</v>
      </c>
      <c r="I175" s="51">
        <v>2019</v>
      </c>
      <c r="J175" s="51">
        <v>2020</v>
      </c>
      <c r="K175" s="51">
        <f>+K5</f>
        <v>2021</v>
      </c>
      <c r="L175" s="51">
        <f>+L5</f>
        <v>2022</v>
      </c>
      <c r="M175" s="51">
        <f>+M5</f>
        <v>2023</v>
      </c>
    </row>
    <row r="176" spans="1:13" s="15" customFormat="1" ht="12" customHeight="1">
      <c r="A176" s="47" t="s">
        <v>37</v>
      </c>
      <c r="B176" s="6">
        <v>0</v>
      </c>
      <c r="C176" s="52">
        <v>0</v>
      </c>
      <c r="D176" s="52">
        <v>0</v>
      </c>
      <c r="E176" s="52">
        <v>0</v>
      </c>
      <c r="F176" s="52">
        <v>0</v>
      </c>
      <c r="G176" s="52">
        <v>54</v>
      </c>
      <c r="H176" s="52">
        <v>0</v>
      </c>
      <c r="I176" s="52">
        <v>0</v>
      </c>
      <c r="J176" s="52">
        <v>0</v>
      </c>
      <c r="K176" s="52">
        <v>6</v>
      </c>
      <c r="L176" s="52"/>
      <c r="M176" s="52"/>
    </row>
    <row r="177" spans="1:13" s="15" customFormat="1" ht="12" customHeight="1">
      <c r="A177" s="48" t="s">
        <v>38</v>
      </c>
      <c r="B177" s="7">
        <v>0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/>
      <c r="M177" s="53"/>
    </row>
    <row r="178" spans="1:13" s="15" customFormat="1" ht="12" customHeight="1">
      <c r="A178" s="49" t="s">
        <v>39</v>
      </c>
      <c r="B178" s="6">
        <v>0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4">
        <v>12</v>
      </c>
      <c r="M178" s="54"/>
    </row>
    <row r="179" spans="1:13" s="15" customFormat="1" ht="12" customHeight="1">
      <c r="A179" s="47" t="s">
        <v>40</v>
      </c>
      <c r="B179" s="6">
        <v>0</v>
      </c>
      <c r="C179" s="52">
        <v>46</v>
      </c>
      <c r="D179" s="52">
        <v>28</v>
      </c>
      <c r="E179" s="52">
        <v>48</v>
      </c>
      <c r="F179" s="52">
        <v>20</v>
      </c>
      <c r="G179" s="52">
        <v>0</v>
      </c>
      <c r="H179" s="52">
        <v>45</v>
      </c>
      <c r="I179" s="52">
        <v>0</v>
      </c>
      <c r="J179" s="52">
        <v>0</v>
      </c>
      <c r="K179" s="52">
        <v>171</v>
      </c>
      <c r="L179" s="52">
        <v>233</v>
      </c>
      <c r="M179" s="52"/>
    </row>
    <row r="180" spans="1:13" s="15" customFormat="1" ht="12" customHeight="1">
      <c r="A180" s="48" t="s">
        <v>41</v>
      </c>
      <c r="B180" s="7">
        <v>0</v>
      </c>
      <c r="C180" s="53">
        <v>0</v>
      </c>
      <c r="D180" s="53">
        <v>0</v>
      </c>
      <c r="E180" s="53">
        <v>60</v>
      </c>
      <c r="F180" s="53">
        <v>129</v>
      </c>
      <c r="G180" s="53">
        <v>11</v>
      </c>
      <c r="H180" s="53">
        <v>82</v>
      </c>
      <c r="I180" s="53">
        <v>36</v>
      </c>
      <c r="J180" s="53">
        <v>6</v>
      </c>
      <c r="K180" s="53">
        <v>0</v>
      </c>
      <c r="L180" s="53">
        <f>25+12</f>
        <v>37</v>
      </c>
      <c r="M180" s="53"/>
    </row>
    <row r="181" spans="1:13" s="15" customFormat="1" ht="12" customHeight="1">
      <c r="A181" s="49" t="s">
        <v>42</v>
      </c>
      <c r="B181" s="6">
        <v>0</v>
      </c>
      <c r="C181" s="54">
        <v>0</v>
      </c>
      <c r="D181" s="54">
        <v>0</v>
      </c>
      <c r="E181" s="54">
        <v>20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4"/>
      <c r="M181" s="54"/>
    </row>
    <row r="182" spans="1:13" s="15" customFormat="1" ht="12" customHeight="1">
      <c r="A182" s="47" t="s">
        <v>43</v>
      </c>
      <c r="B182" s="6">
        <v>0</v>
      </c>
      <c r="C182" s="52">
        <v>0</v>
      </c>
      <c r="D182" s="52">
        <v>0</v>
      </c>
      <c r="E182" s="52">
        <v>0</v>
      </c>
      <c r="F182" s="52">
        <v>34</v>
      </c>
      <c r="G182" s="52">
        <v>30</v>
      </c>
      <c r="H182" s="52">
        <v>0</v>
      </c>
      <c r="I182" s="52">
        <v>0</v>
      </c>
      <c r="J182" s="52">
        <v>0</v>
      </c>
      <c r="K182" s="52">
        <v>0</v>
      </c>
      <c r="L182" s="52">
        <v>38</v>
      </c>
      <c r="M182" s="52"/>
    </row>
    <row r="183" spans="1:13" s="15" customFormat="1" ht="12" customHeight="1">
      <c r="A183" s="48" t="s">
        <v>44</v>
      </c>
      <c r="B183" s="7">
        <v>0</v>
      </c>
      <c r="C183" s="53">
        <v>6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/>
      <c r="M183" s="53"/>
    </row>
    <row r="184" spans="1:13" s="15" customFormat="1" ht="12" customHeight="1">
      <c r="A184" s="49" t="s">
        <v>45</v>
      </c>
      <c r="B184" s="6">
        <v>0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4"/>
      <c r="M184" s="54"/>
    </row>
    <row r="185" spans="1:13" s="15" customFormat="1" ht="12" customHeight="1">
      <c r="A185" s="47" t="s">
        <v>46</v>
      </c>
      <c r="B185" s="6">
        <v>0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/>
      <c r="M185" s="52"/>
    </row>
    <row r="186" spans="1:13" s="15" customFormat="1" ht="12" customHeight="1">
      <c r="A186" s="48" t="s">
        <v>47</v>
      </c>
      <c r="B186" s="7">
        <v>0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3"/>
      <c r="M186" s="53"/>
    </row>
    <row r="187" spans="1:13" s="15" customFormat="1" ht="12" customHeight="1">
      <c r="A187" s="49" t="s">
        <v>48</v>
      </c>
      <c r="B187" s="6">
        <v>0</v>
      </c>
      <c r="C187" s="54">
        <v>0</v>
      </c>
      <c r="D187" s="54">
        <v>13</v>
      </c>
      <c r="E187" s="54">
        <v>0</v>
      </c>
      <c r="F187" s="54">
        <v>0</v>
      </c>
      <c r="G187" s="54">
        <v>0</v>
      </c>
      <c r="H187" s="54">
        <v>0</v>
      </c>
      <c r="I187" s="54">
        <v>0</v>
      </c>
      <c r="J187" s="54">
        <v>0</v>
      </c>
      <c r="K187" s="54">
        <v>0</v>
      </c>
      <c r="L187" s="54"/>
      <c r="M187" s="54"/>
    </row>
    <row r="188" spans="1:13" s="15" customFormat="1" ht="12" customHeight="1">
      <c r="A188" s="47" t="s">
        <v>49</v>
      </c>
      <c r="B188" s="6">
        <v>0</v>
      </c>
      <c r="C188" s="52">
        <v>0</v>
      </c>
      <c r="D188" s="52">
        <v>4</v>
      </c>
      <c r="E188" s="52">
        <v>6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2"/>
      <c r="M188" s="52"/>
    </row>
    <row r="189" spans="1:13" s="15" customFormat="1" ht="12" customHeight="1">
      <c r="A189" s="48" t="s">
        <v>50</v>
      </c>
      <c r="B189" s="7">
        <v>0</v>
      </c>
      <c r="C189" s="53">
        <v>0</v>
      </c>
      <c r="D189" s="53">
        <v>0</v>
      </c>
      <c r="E189" s="53">
        <v>19</v>
      </c>
      <c r="F189" s="53">
        <v>10</v>
      </c>
      <c r="G189" s="53">
        <v>0</v>
      </c>
      <c r="H189" s="53">
        <v>0</v>
      </c>
      <c r="I189" s="53">
        <v>0</v>
      </c>
      <c r="J189" s="53">
        <v>22</v>
      </c>
      <c r="K189" s="53">
        <v>13</v>
      </c>
      <c r="L189" s="53">
        <v>90</v>
      </c>
      <c r="M189" s="53">
        <v>60</v>
      </c>
    </row>
    <row r="190" spans="1:13" s="15" customFormat="1" ht="12" customHeight="1">
      <c r="A190" s="49" t="s">
        <v>51</v>
      </c>
      <c r="B190" s="6">
        <v>4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61</v>
      </c>
      <c r="I190" s="54">
        <v>24</v>
      </c>
      <c r="J190" s="54">
        <v>0</v>
      </c>
      <c r="K190" s="54">
        <v>52</v>
      </c>
      <c r="L190" s="54">
        <v>2</v>
      </c>
      <c r="M190" s="54">
        <v>125</v>
      </c>
    </row>
    <row r="191" spans="1:13" s="15" customFormat="1" ht="12" customHeight="1" thickBot="1">
      <c r="A191" s="50" t="s">
        <v>4</v>
      </c>
      <c r="B191" s="8">
        <v>4</v>
      </c>
      <c r="C191" s="55">
        <v>52</v>
      </c>
      <c r="D191" s="55">
        <v>45</v>
      </c>
      <c r="E191" s="55">
        <v>153</v>
      </c>
      <c r="F191" s="55">
        <v>193</v>
      </c>
      <c r="G191" s="55">
        <v>95</v>
      </c>
      <c r="H191" s="55">
        <v>188</v>
      </c>
      <c r="I191" s="55">
        <v>60</v>
      </c>
      <c r="J191" s="55">
        <f>SUM(J176:J190)</f>
        <v>28</v>
      </c>
      <c r="K191" s="55">
        <f>SUM(K176:K190)</f>
        <v>242</v>
      </c>
      <c r="L191" s="55">
        <f>SUM(L176:L190)</f>
        <v>412</v>
      </c>
      <c r="M191" s="55">
        <f>SUM(M176:M190)</f>
        <v>185</v>
      </c>
    </row>
    <row r="192" spans="1:13" s="15" customFormat="1" ht="12" customHeight="1">
      <c r="A192" s="30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 spans="1:13" s="15" customFormat="1" ht="12" customHeight="1" thickBot="1">
      <c r="A193" s="30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 s="15" customFormat="1" ht="26.45" customHeight="1">
      <c r="A194" s="56" t="s">
        <v>15</v>
      </c>
      <c r="B194" s="36">
        <v>2012</v>
      </c>
      <c r="C194" s="59">
        <v>2013</v>
      </c>
      <c r="D194" s="59">
        <v>2014</v>
      </c>
      <c r="E194" s="59">
        <v>2015</v>
      </c>
      <c r="F194" s="59">
        <v>2016</v>
      </c>
      <c r="G194" s="59">
        <v>2017</v>
      </c>
      <c r="H194" s="59">
        <v>2018</v>
      </c>
      <c r="I194" s="59">
        <v>2019</v>
      </c>
      <c r="J194" s="59">
        <v>2020</v>
      </c>
      <c r="K194" s="59">
        <f>+K5</f>
        <v>2021</v>
      </c>
      <c r="L194" s="59">
        <f>+L5</f>
        <v>2022</v>
      </c>
      <c r="M194" s="59">
        <f>+M5</f>
        <v>2023</v>
      </c>
    </row>
    <row r="195" spans="1:13" s="15" customFormat="1" ht="12" customHeight="1">
      <c r="A195" s="57" t="s">
        <v>37</v>
      </c>
      <c r="B195" s="37">
        <f t="shared" ref="B195:K209" si="59">+B42+B97+B116+B140+B158+B176</f>
        <v>106</v>
      </c>
      <c r="C195" s="60">
        <f t="shared" si="59"/>
        <v>0</v>
      </c>
      <c r="D195" s="60">
        <f t="shared" si="59"/>
        <v>20</v>
      </c>
      <c r="E195" s="60">
        <f t="shared" si="59"/>
        <v>15</v>
      </c>
      <c r="F195" s="60">
        <f t="shared" si="59"/>
        <v>41</v>
      </c>
      <c r="G195" s="60">
        <f t="shared" si="59"/>
        <v>232</v>
      </c>
      <c r="H195" s="60">
        <f t="shared" si="59"/>
        <v>307</v>
      </c>
      <c r="I195" s="60">
        <f>+I42+I97+I116+I140+I158+I176</f>
        <v>341</v>
      </c>
      <c r="J195" s="60">
        <f t="shared" si="59"/>
        <v>191</v>
      </c>
      <c r="K195" s="60">
        <f t="shared" si="59"/>
        <v>264</v>
      </c>
      <c r="L195" s="60">
        <f t="shared" ref="L195" si="60">+L42+L97+L116+L140+L158+L176</f>
        <v>444</v>
      </c>
      <c r="M195" s="60">
        <f t="shared" ref="M195" si="61">+M42+M97+M116+M140+M158+M176</f>
        <v>414</v>
      </c>
    </row>
    <row r="196" spans="1:13" s="15" customFormat="1" ht="12" customHeight="1">
      <c r="A196" s="57" t="s">
        <v>38</v>
      </c>
      <c r="B196" s="38">
        <f t="shared" ref="B196:K196" si="62">+B43+B98+B117+B141+B159+B177</f>
        <v>0</v>
      </c>
      <c r="C196" s="60">
        <f t="shared" si="62"/>
        <v>0</v>
      </c>
      <c r="D196" s="60">
        <f t="shared" si="62"/>
        <v>0</v>
      </c>
      <c r="E196" s="60">
        <f t="shared" si="62"/>
        <v>0</v>
      </c>
      <c r="F196" s="60">
        <f t="shared" si="62"/>
        <v>0</v>
      </c>
      <c r="G196" s="60">
        <f t="shared" si="62"/>
        <v>0</v>
      </c>
      <c r="H196" s="60">
        <f t="shared" si="62"/>
        <v>0</v>
      </c>
      <c r="I196" s="60">
        <f t="shared" si="59"/>
        <v>0</v>
      </c>
      <c r="J196" s="60">
        <f t="shared" si="62"/>
        <v>0</v>
      </c>
      <c r="K196" s="60">
        <f t="shared" si="62"/>
        <v>0</v>
      </c>
      <c r="L196" s="60">
        <f t="shared" ref="L196" si="63">+L43+L98+L117+L141+L159+L177</f>
        <v>0</v>
      </c>
      <c r="M196" s="60">
        <f t="shared" ref="M196" si="64">+M43+M98+M117+M141+M159+M177</f>
        <v>0</v>
      </c>
    </row>
    <row r="197" spans="1:13" s="15" customFormat="1" ht="12" customHeight="1">
      <c r="A197" s="57" t="s">
        <v>39</v>
      </c>
      <c r="B197" s="37">
        <f t="shared" ref="B197:K197" si="65">+B44+B99+B118+B142+B160+B178</f>
        <v>142</v>
      </c>
      <c r="C197" s="60">
        <f t="shared" si="65"/>
        <v>15</v>
      </c>
      <c r="D197" s="60">
        <f t="shared" si="65"/>
        <v>20</v>
      </c>
      <c r="E197" s="60">
        <f t="shared" si="65"/>
        <v>1</v>
      </c>
      <c r="F197" s="60">
        <f t="shared" si="65"/>
        <v>0</v>
      </c>
      <c r="G197" s="60">
        <f t="shared" si="65"/>
        <v>0</v>
      </c>
      <c r="H197" s="60">
        <f t="shared" si="65"/>
        <v>0</v>
      </c>
      <c r="I197" s="60">
        <f t="shared" si="59"/>
        <v>32</v>
      </c>
      <c r="J197" s="60">
        <f t="shared" si="65"/>
        <v>0</v>
      </c>
      <c r="K197" s="60">
        <f t="shared" si="65"/>
        <v>180</v>
      </c>
      <c r="L197" s="60">
        <f t="shared" ref="L197" si="66">+L44+L99+L118+L142+L160+L178</f>
        <v>35</v>
      </c>
      <c r="M197" s="60">
        <f t="shared" ref="M197" si="67">+M44+M99+M118+M142+M160+M178</f>
        <v>25</v>
      </c>
    </row>
    <row r="198" spans="1:13" s="15" customFormat="1" ht="11.25" customHeight="1" thickBot="1">
      <c r="A198" s="58" t="s">
        <v>40</v>
      </c>
      <c r="B198" s="39">
        <f t="shared" ref="B198:K198" si="68">+B45+B100+B119+B143+B161+B179</f>
        <v>1243</v>
      </c>
      <c r="C198" s="60">
        <f t="shared" si="68"/>
        <v>1049</v>
      </c>
      <c r="D198" s="60">
        <f t="shared" si="68"/>
        <v>863</v>
      </c>
      <c r="E198" s="60">
        <f t="shared" si="68"/>
        <v>617</v>
      </c>
      <c r="F198" s="60">
        <f t="shared" si="68"/>
        <v>596</v>
      </c>
      <c r="G198" s="60">
        <f t="shared" si="68"/>
        <v>691</v>
      </c>
      <c r="H198" s="60">
        <f t="shared" si="68"/>
        <v>794</v>
      </c>
      <c r="I198" s="60">
        <f t="shared" si="59"/>
        <v>699</v>
      </c>
      <c r="J198" s="60">
        <f t="shared" si="68"/>
        <v>866</v>
      </c>
      <c r="K198" s="60">
        <f t="shared" si="68"/>
        <v>918</v>
      </c>
      <c r="L198" s="60">
        <f t="shared" ref="L198" si="69">+L45+L100+L119+L143+L161+L179</f>
        <v>1043</v>
      </c>
      <c r="M198" s="60">
        <f t="shared" ref="M198" si="70">+M45+M100+M119+M143+M161+M179</f>
        <v>241</v>
      </c>
    </row>
    <row r="199" spans="1:13" s="15" customFormat="1" ht="12" customHeight="1">
      <c r="A199" s="56" t="s">
        <v>41</v>
      </c>
      <c r="B199" s="36">
        <f t="shared" ref="B199:K199" si="71">+B46+B101+B120+B144+B162+B180</f>
        <v>295</v>
      </c>
      <c r="C199" s="60">
        <f t="shared" si="71"/>
        <v>293</v>
      </c>
      <c r="D199" s="60">
        <f t="shared" si="71"/>
        <v>401</v>
      </c>
      <c r="E199" s="60">
        <f t="shared" si="71"/>
        <v>128</v>
      </c>
      <c r="F199" s="60">
        <f t="shared" si="71"/>
        <v>326</v>
      </c>
      <c r="G199" s="60">
        <f t="shared" si="71"/>
        <v>195</v>
      </c>
      <c r="H199" s="60">
        <f t="shared" si="71"/>
        <v>153</v>
      </c>
      <c r="I199" s="60">
        <f t="shared" si="59"/>
        <v>379</v>
      </c>
      <c r="J199" s="60">
        <f t="shared" si="71"/>
        <v>61</v>
      </c>
      <c r="K199" s="60">
        <f t="shared" si="71"/>
        <v>30</v>
      </c>
      <c r="L199" s="60">
        <f t="shared" ref="L199" si="72">+L46+L101+L120+L144+L162+L180</f>
        <v>225</v>
      </c>
      <c r="M199" s="60">
        <f t="shared" ref="M199" si="73">+M46+M101+M120+M144+M162+M180</f>
        <v>46</v>
      </c>
    </row>
    <row r="200" spans="1:13" s="15" customFormat="1" ht="12" customHeight="1">
      <c r="A200" s="57" t="s">
        <v>42</v>
      </c>
      <c r="B200" s="37">
        <f t="shared" ref="B200:K200" si="74">+B47+B102+B121+B145+B163+B181</f>
        <v>0</v>
      </c>
      <c r="C200" s="60">
        <f t="shared" si="74"/>
        <v>95</v>
      </c>
      <c r="D200" s="60">
        <f t="shared" si="74"/>
        <v>0</v>
      </c>
      <c r="E200" s="60">
        <f t="shared" si="74"/>
        <v>130</v>
      </c>
      <c r="F200" s="60">
        <f t="shared" si="74"/>
        <v>0</v>
      </c>
      <c r="G200" s="60">
        <f t="shared" si="74"/>
        <v>20</v>
      </c>
      <c r="H200" s="60">
        <f t="shared" si="74"/>
        <v>48</v>
      </c>
      <c r="I200" s="60">
        <f t="shared" si="59"/>
        <v>95</v>
      </c>
      <c r="J200" s="60">
        <f t="shared" si="74"/>
        <v>0</v>
      </c>
      <c r="K200" s="60">
        <f t="shared" si="74"/>
        <v>0</v>
      </c>
      <c r="L200" s="60">
        <f t="shared" ref="L200" si="75">+L47+L102+L121+L145+L163+L181</f>
        <v>102</v>
      </c>
      <c r="M200" s="60">
        <f t="shared" ref="M200" si="76">+M47+M102+M121+M145+M163+M181</f>
        <v>0</v>
      </c>
    </row>
    <row r="201" spans="1:13" s="15" customFormat="1" ht="12" customHeight="1">
      <c r="A201" s="57" t="s">
        <v>43</v>
      </c>
      <c r="B201" s="38">
        <f t="shared" ref="B201:K201" si="77">+B48+B103+B122+B146+B164+B182</f>
        <v>62</v>
      </c>
      <c r="C201" s="60">
        <f t="shared" si="77"/>
        <v>60</v>
      </c>
      <c r="D201" s="60">
        <f t="shared" si="77"/>
        <v>0</v>
      </c>
      <c r="E201" s="60">
        <f t="shared" si="77"/>
        <v>16</v>
      </c>
      <c r="F201" s="60">
        <f t="shared" si="77"/>
        <v>34</v>
      </c>
      <c r="G201" s="60">
        <f t="shared" si="77"/>
        <v>75</v>
      </c>
      <c r="H201" s="60">
        <f t="shared" si="77"/>
        <v>0</v>
      </c>
      <c r="I201" s="60">
        <f t="shared" si="59"/>
        <v>47</v>
      </c>
      <c r="J201" s="60">
        <f t="shared" si="77"/>
        <v>68</v>
      </c>
      <c r="K201" s="60">
        <f t="shared" si="77"/>
        <v>0</v>
      </c>
      <c r="L201" s="60">
        <f t="shared" ref="L201" si="78">+L48+L103+L122+L146+L164+L182</f>
        <v>74</v>
      </c>
      <c r="M201" s="60">
        <f t="shared" ref="M201" si="79">+M48+M103+M122+M146+M164+M182</f>
        <v>0</v>
      </c>
    </row>
    <row r="202" spans="1:13" s="15" customFormat="1" ht="12" customHeight="1">
      <c r="A202" s="57" t="s">
        <v>44</v>
      </c>
      <c r="B202" s="37">
        <f t="shared" ref="B202:K202" si="80">+B49+B104+B123+B147+B165+B183</f>
        <v>0</v>
      </c>
      <c r="C202" s="60">
        <f t="shared" si="80"/>
        <v>6</v>
      </c>
      <c r="D202" s="60">
        <f t="shared" si="80"/>
        <v>0</v>
      </c>
      <c r="E202" s="60">
        <f t="shared" si="80"/>
        <v>0</v>
      </c>
      <c r="F202" s="60">
        <f t="shared" si="80"/>
        <v>0</v>
      </c>
      <c r="G202" s="60">
        <f t="shared" si="80"/>
        <v>0</v>
      </c>
      <c r="H202" s="60">
        <f t="shared" si="80"/>
        <v>0</v>
      </c>
      <c r="I202" s="60">
        <f t="shared" si="59"/>
        <v>48</v>
      </c>
      <c r="J202" s="60">
        <f t="shared" si="80"/>
        <v>0</v>
      </c>
      <c r="K202" s="60">
        <f t="shared" si="80"/>
        <v>0</v>
      </c>
      <c r="L202" s="60">
        <f t="shared" ref="L202" si="81">+L49+L104+L123+L147+L165+L183</f>
        <v>0</v>
      </c>
      <c r="M202" s="60">
        <f t="shared" ref="M202" si="82">+M49+M104+M123+M147+M165+M183</f>
        <v>0</v>
      </c>
    </row>
    <row r="203" spans="1:13" s="15" customFormat="1" ht="12" customHeight="1" thickBot="1">
      <c r="A203" s="58" t="s">
        <v>45</v>
      </c>
      <c r="B203" s="39">
        <f t="shared" ref="B203:K203" si="83">+B50+B105+B124+B148+B166+B184</f>
        <v>0</v>
      </c>
      <c r="C203" s="60">
        <f t="shared" si="83"/>
        <v>0</v>
      </c>
      <c r="D203" s="60">
        <f t="shared" si="83"/>
        <v>0</v>
      </c>
      <c r="E203" s="60">
        <f t="shared" si="83"/>
        <v>0</v>
      </c>
      <c r="F203" s="60">
        <f t="shared" si="83"/>
        <v>0</v>
      </c>
      <c r="G203" s="60">
        <f t="shared" si="83"/>
        <v>0</v>
      </c>
      <c r="H203" s="60">
        <f t="shared" si="83"/>
        <v>0</v>
      </c>
      <c r="I203" s="60">
        <f t="shared" si="59"/>
        <v>0</v>
      </c>
      <c r="J203" s="60">
        <f t="shared" si="83"/>
        <v>0</v>
      </c>
      <c r="K203" s="60">
        <f t="shared" si="83"/>
        <v>0</v>
      </c>
      <c r="L203" s="60">
        <f t="shared" ref="L203" si="84">+L50+L105+L124+L148+L166+L184</f>
        <v>0</v>
      </c>
      <c r="M203" s="60">
        <f t="shared" ref="M203" si="85">+M50+M105+M124+M148+M166+M184</f>
        <v>0</v>
      </c>
    </row>
    <row r="204" spans="1:13" s="15" customFormat="1" ht="12" customHeight="1">
      <c r="A204" s="56" t="s">
        <v>46</v>
      </c>
      <c r="B204" s="36">
        <f t="shared" ref="B204:K204" si="86">+B51+B106+B125+B149+B167+B185</f>
        <v>0</v>
      </c>
      <c r="C204" s="60">
        <f t="shared" si="86"/>
        <v>0</v>
      </c>
      <c r="D204" s="60">
        <f t="shared" si="86"/>
        <v>0</v>
      </c>
      <c r="E204" s="60">
        <f t="shared" si="86"/>
        <v>0</v>
      </c>
      <c r="F204" s="60">
        <f t="shared" si="86"/>
        <v>0</v>
      </c>
      <c r="G204" s="60">
        <f t="shared" si="86"/>
        <v>0</v>
      </c>
      <c r="H204" s="60">
        <f t="shared" si="86"/>
        <v>0</v>
      </c>
      <c r="I204" s="60">
        <f t="shared" si="59"/>
        <v>0</v>
      </c>
      <c r="J204" s="60">
        <f t="shared" si="86"/>
        <v>0</v>
      </c>
      <c r="K204" s="60">
        <f t="shared" si="86"/>
        <v>14</v>
      </c>
      <c r="L204" s="60">
        <f t="shared" ref="L204" si="87">+L51+L106+L125+L149+L167+L185</f>
        <v>0</v>
      </c>
      <c r="M204" s="60">
        <f t="shared" ref="M204" si="88">+M51+M106+M125+M149+M167+M185</f>
        <v>0</v>
      </c>
    </row>
    <row r="205" spans="1:13" s="15" customFormat="1" ht="12" customHeight="1">
      <c r="A205" s="57" t="s">
        <v>47</v>
      </c>
      <c r="B205" s="37">
        <f t="shared" ref="B205:K205" si="89">+B52+B107+B126+B150+B168+B186</f>
        <v>16</v>
      </c>
      <c r="C205" s="60">
        <f t="shared" si="89"/>
        <v>0</v>
      </c>
      <c r="D205" s="60">
        <f t="shared" si="89"/>
        <v>0</v>
      </c>
      <c r="E205" s="60">
        <f t="shared" si="89"/>
        <v>0</v>
      </c>
      <c r="F205" s="60">
        <f t="shared" si="89"/>
        <v>0</v>
      </c>
      <c r="G205" s="60">
        <f t="shared" si="89"/>
        <v>58</v>
      </c>
      <c r="H205" s="60">
        <f t="shared" si="89"/>
        <v>0</v>
      </c>
      <c r="I205" s="60">
        <f t="shared" si="59"/>
        <v>60</v>
      </c>
      <c r="J205" s="60">
        <f t="shared" si="89"/>
        <v>0</v>
      </c>
      <c r="K205" s="60">
        <f t="shared" si="89"/>
        <v>60</v>
      </c>
      <c r="L205" s="60">
        <f t="shared" ref="L205" si="90">+L52+L107+L126+L150+L168+L186</f>
        <v>0</v>
      </c>
      <c r="M205" s="60">
        <f t="shared" ref="M205" si="91">+M52+M107+M126+M150+M168+M186</f>
        <v>0</v>
      </c>
    </row>
    <row r="206" spans="1:13" s="15" customFormat="1" ht="12" customHeight="1">
      <c r="A206" s="57" t="s">
        <v>48</v>
      </c>
      <c r="B206" s="38">
        <f t="shared" ref="B206:K206" si="92">+B53+B108+B127+B151+B169+B187</f>
        <v>0</v>
      </c>
      <c r="C206" s="60">
        <f t="shared" si="92"/>
        <v>12</v>
      </c>
      <c r="D206" s="60">
        <f t="shared" si="92"/>
        <v>13</v>
      </c>
      <c r="E206" s="60">
        <f t="shared" si="92"/>
        <v>0</v>
      </c>
      <c r="F206" s="60">
        <f t="shared" si="92"/>
        <v>0</v>
      </c>
      <c r="G206" s="60">
        <f t="shared" si="92"/>
        <v>0</v>
      </c>
      <c r="H206" s="60">
        <f t="shared" si="92"/>
        <v>114</v>
      </c>
      <c r="I206" s="60">
        <f t="shared" si="59"/>
        <v>70</v>
      </c>
      <c r="J206" s="60">
        <f t="shared" si="92"/>
        <v>12</v>
      </c>
      <c r="K206" s="60">
        <f t="shared" si="92"/>
        <v>21</v>
      </c>
      <c r="L206" s="60">
        <f t="shared" ref="L206" si="93">+L53+L108+L127+L151+L169+L187</f>
        <v>0</v>
      </c>
      <c r="M206" s="60">
        <f t="shared" ref="M206" si="94">+M53+M108+M127+M151+M169+M187</f>
        <v>0</v>
      </c>
    </row>
    <row r="207" spans="1:13" s="15" customFormat="1" ht="12" customHeight="1">
      <c r="A207" s="57" t="s">
        <v>49</v>
      </c>
      <c r="B207" s="37">
        <f t="shared" ref="B207:K207" si="95">+B54+B109+B128+B152+B170+B188</f>
        <v>0</v>
      </c>
      <c r="C207" s="60">
        <f t="shared" si="95"/>
        <v>0</v>
      </c>
      <c r="D207" s="60">
        <f t="shared" si="95"/>
        <v>8</v>
      </c>
      <c r="E207" s="60">
        <f t="shared" si="95"/>
        <v>6</v>
      </c>
      <c r="F207" s="60">
        <f t="shared" si="95"/>
        <v>0</v>
      </c>
      <c r="G207" s="60">
        <f t="shared" si="95"/>
        <v>0</v>
      </c>
      <c r="H207" s="60">
        <f t="shared" si="95"/>
        <v>94</v>
      </c>
      <c r="I207" s="60">
        <f t="shared" si="59"/>
        <v>0</v>
      </c>
      <c r="J207" s="60">
        <f t="shared" si="95"/>
        <v>0</v>
      </c>
      <c r="K207" s="60">
        <f t="shared" si="95"/>
        <v>0</v>
      </c>
      <c r="L207" s="60">
        <f t="shared" ref="L207" si="96">+L54+L109+L128+L152+L170+L188</f>
        <v>0</v>
      </c>
      <c r="M207" s="60">
        <f t="shared" ref="M207" si="97">+M54+M109+M128+M152+M170+M188</f>
        <v>0</v>
      </c>
    </row>
    <row r="208" spans="1:13" s="15" customFormat="1" ht="12" customHeight="1" thickBot="1">
      <c r="A208" s="58" t="s">
        <v>50</v>
      </c>
      <c r="B208" s="39">
        <f t="shared" ref="B208:K208" si="98">+B55+B110+B129+B153+B171+B189</f>
        <v>0</v>
      </c>
      <c r="C208" s="60">
        <f t="shared" si="98"/>
        <v>28</v>
      </c>
      <c r="D208" s="60">
        <f t="shared" si="98"/>
        <v>16</v>
      </c>
      <c r="E208" s="60">
        <f t="shared" si="98"/>
        <v>19</v>
      </c>
      <c r="F208" s="60">
        <f t="shared" si="98"/>
        <v>22</v>
      </c>
      <c r="G208" s="60">
        <f t="shared" si="98"/>
        <v>0</v>
      </c>
      <c r="H208" s="60">
        <f t="shared" si="98"/>
        <v>0</v>
      </c>
      <c r="I208" s="60">
        <f t="shared" si="59"/>
        <v>0</v>
      </c>
      <c r="J208" s="60">
        <f t="shared" si="98"/>
        <v>22</v>
      </c>
      <c r="K208" s="60">
        <f t="shared" si="98"/>
        <v>13</v>
      </c>
      <c r="L208" s="60">
        <f t="shared" ref="L208" si="99">+L55+L110+L129+L153+L171+L189</f>
        <v>201</v>
      </c>
      <c r="M208" s="60">
        <f t="shared" ref="M208" si="100">+M55+M110+M129+M153+M171+M189</f>
        <v>60</v>
      </c>
    </row>
    <row r="209" spans="1:13" s="15" customFormat="1" ht="12" customHeight="1">
      <c r="A209" s="56" t="s">
        <v>51</v>
      </c>
      <c r="B209" s="36">
        <f t="shared" ref="B209:K209" si="101">+B56+B111+B130+B154+B172+B190</f>
        <v>5</v>
      </c>
      <c r="C209" s="60">
        <f t="shared" si="101"/>
        <v>0</v>
      </c>
      <c r="D209" s="60">
        <f t="shared" si="101"/>
        <v>6</v>
      </c>
      <c r="E209" s="60">
        <f t="shared" si="101"/>
        <v>0</v>
      </c>
      <c r="F209" s="60">
        <f t="shared" si="101"/>
        <v>80</v>
      </c>
      <c r="G209" s="60">
        <f t="shared" si="101"/>
        <v>0</v>
      </c>
      <c r="H209" s="60">
        <f t="shared" si="101"/>
        <v>222</v>
      </c>
      <c r="I209" s="60">
        <f t="shared" si="59"/>
        <v>98</v>
      </c>
      <c r="J209" s="60">
        <f t="shared" si="101"/>
        <v>99</v>
      </c>
      <c r="K209" s="60">
        <f t="shared" si="101"/>
        <v>158</v>
      </c>
      <c r="L209" s="60">
        <f t="shared" ref="L209" si="102">+L56+L111+L130+L154+L172+L190</f>
        <v>224</v>
      </c>
      <c r="M209" s="60">
        <f t="shared" ref="M209" si="103">+M56+M111+M130+M154+M172+M190</f>
        <v>128</v>
      </c>
    </row>
    <row r="210" spans="1:13" s="15" customFormat="1" ht="12" customHeight="1">
      <c r="A210" s="57" t="s">
        <v>4</v>
      </c>
      <c r="B210" s="37">
        <f t="shared" ref="B210:K210" si="104">SUM(B195:B209)</f>
        <v>1869</v>
      </c>
      <c r="C210" s="60">
        <f t="shared" si="104"/>
        <v>1558</v>
      </c>
      <c r="D210" s="60">
        <f t="shared" si="104"/>
        <v>1347</v>
      </c>
      <c r="E210" s="60">
        <f t="shared" si="104"/>
        <v>932</v>
      </c>
      <c r="F210" s="60">
        <f t="shared" si="104"/>
        <v>1099</v>
      </c>
      <c r="G210" s="60">
        <f t="shared" si="104"/>
        <v>1271</v>
      </c>
      <c r="H210" s="60">
        <f t="shared" si="104"/>
        <v>1732</v>
      </c>
      <c r="I210" s="60">
        <f t="shared" ref="I210" si="105">SUM(I195:I209)</f>
        <v>1869</v>
      </c>
      <c r="J210" s="60">
        <f t="shared" si="104"/>
        <v>1319</v>
      </c>
      <c r="K210" s="60">
        <f t="shared" si="104"/>
        <v>1658</v>
      </c>
      <c r="L210" s="60">
        <f t="shared" ref="L210" si="106">SUM(L195:L209)</f>
        <v>2348</v>
      </c>
      <c r="M210" s="60">
        <f t="shared" ref="M210" si="107">SUM(M195:M209)</f>
        <v>914</v>
      </c>
    </row>
    <row r="211" spans="1:13" ht="12" customHeight="1">
      <c r="A211" s="11" t="str">
        <f>+'Viviendas Iniciadas'!A96</f>
        <v>(*)EEE eta Sailkoak/De EDYVI y del Departamento.  EEEko 2023ko 1. hiruhileko datuak gabe/Datos de EDYVI 1º trimestre 2023</v>
      </c>
    </row>
    <row r="212" spans="1:13" s="15" customFormat="1" ht="12" customHeight="1">
      <c r="A212" s="11" t="str">
        <f>+'Viviendas Iniciadas'!A97</f>
        <v>Iturria: BOE behin-behineko eta behin betiko kalifikazioak ,eta EE SS zuinketa-akta eta behin-behineko onarpen-akta</v>
      </c>
    </row>
    <row r="213" spans="1:13" s="15" customFormat="1" ht="12" customHeight="1">
      <c r="A213" s="11" t="str">
        <f>+'Viviendas Iniciadas'!A98</f>
        <v>Fuente: calificaciones provisionales y definitivas de VPO y actas de replanteo y de recepción provisional de viviendas sociales</v>
      </c>
    </row>
    <row r="214" spans="1:13" s="15" customFormat="1" ht="12" customHeight="1">
      <c r="A214" s="11" t="str">
        <f>+'Viviendas Iniciadas'!A99</f>
        <v>Azkenengo eguneratzea 2023/07/01 - Última actualización a 01/07/2023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s="15" customFormat="1" ht="12" customHeight="1">
      <c r="A215" s="5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s="15" customFormat="1" ht="12" customHeight="1">
      <c r="A216" s="33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</row>
    <row r="217" spans="1:13" s="15" customFormat="1" ht="12" customHeight="1">
      <c r="A217" s="5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</row>
    <row r="218" spans="1:13" s="15" customFormat="1" ht="12" customHeight="1">
      <c r="A218" s="33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</row>
    <row r="219" spans="1:13" s="15" customFormat="1" ht="12" customHeight="1">
      <c r="A219" s="5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</row>
    <row r="220" spans="1:13" s="15" customFormat="1" ht="12" customHeight="1">
      <c r="A220" s="33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</row>
    <row r="221" spans="1:13" s="15" customFormat="1" ht="12" customHeight="1">
      <c r="A221" s="5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</row>
    <row r="222" spans="1:13" s="15" customFormat="1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s="15" customFormat="1" ht="12" customHeight="1">
      <c r="A223" s="33"/>
    </row>
  </sheetData>
  <mergeCells count="1">
    <mergeCell ref="A134:M135"/>
  </mergeCells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12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4"/>
  <sheetViews>
    <sheetView zoomScaleNormal="100" zoomScaleSheetLayoutView="75" workbookViewId="0">
      <selection activeCell="G1" sqref="G1"/>
    </sheetView>
  </sheetViews>
  <sheetFormatPr baseColWidth="10" defaultColWidth="12" defaultRowHeight="11.25"/>
  <cols>
    <col min="1" max="1" width="20" style="18" customWidth="1"/>
    <col min="2" max="2" width="40" style="18" customWidth="1"/>
    <col min="3" max="3" width="6.140625" style="27" hidden="1" customWidth="1"/>
    <col min="4" max="9" width="5.5703125" style="27" bestFit="1" customWidth="1"/>
    <col min="10" max="10" width="6.140625" style="27" bestFit="1" customWidth="1"/>
    <col min="11" max="12" width="5.5703125" style="27" bestFit="1" customWidth="1"/>
    <col min="13" max="14" width="6.28515625" style="27" customWidth="1"/>
    <col min="15" max="30" width="12" style="27"/>
    <col min="31" max="16384" width="12" style="18"/>
  </cols>
  <sheetData>
    <row r="1" spans="1:14" ht="18">
      <c r="A1" s="71" t="s">
        <v>53</v>
      </c>
      <c r="L1" s="35"/>
      <c r="N1" s="69" t="str">
        <f>+'Viviendas Iniciadas'!M1</f>
        <v xml:space="preserve">2023ko 2. hiruhilekoan arte 
</v>
      </c>
    </row>
    <row r="2" spans="1:14" ht="12">
      <c r="A2" s="70" t="s">
        <v>54</v>
      </c>
      <c r="B2" s="3"/>
      <c r="L2" s="35"/>
      <c r="N2" s="68" t="str">
        <f>+'Viviendas Iniciadas'!M2</f>
        <v xml:space="preserve">Hasta 2º trimestre 2023 </v>
      </c>
    </row>
    <row r="3" spans="1:14" ht="12">
      <c r="A3" s="70"/>
      <c r="B3" s="3"/>
      <c r="L3" s="35"/>
      <c r="N3" s="35"/>
    </row>
    <row r="4" spans="1:14" ht="13.35" customHeight="1" thickBot="1">
      <c r="A4" s="46" t="s">
        <v>55</v>
      </c>
      <c r="B4" s="62" t="s">
        <v>56</v>
      </c>
      <c r="C4" s="51">
        <v>2012</v>
      </c>
      <c r="D4" s="51">
        <v>2013</v>
      </c>
      <c r="E4" s="51">
        <v>2014</v>
      </c>
      <c r="F4" s="51">
        <v>2015</v>
      </c>
      <c r="G4" s="51">
        <v>2016</v>
      </c>
      <c r="H4" s="51">
        <v>2017</v>
      </c>
      <c r="I4" s="51">
        <v>2018</v>
      </c>
      <c r="J4" s="51">
        <v>2019</v>
      </c>
      <c r="K4" s="51">
        <v>2020</v>
      </c>
      <c r="L4" s="51">
        <f>+K4+1</f>
        <v>2021</v>
      </c>
      <c r="M4" s="51">
        <f>+L4+1</f>
        <v>2022</v>
      </c>
      <c r="N4" s="51">
        <f>+M4+1</f>
        <v>2023</v>
      </c>
    </row>
    <row r="5" spans="1:14" ht="26.1" customHeight="1">
      <c r="A5" s="76" t="s">
        <v>57</v>
      </c>
      <c r="B5" s="65" t="s">
        <v>71</v>
      </c>
      <c r="C5" s="43">
        <v>0</v>
      </c>
      <c r="D5" s="52">
        <v>83</v>
      </c>
      <c r="E5" s="52">
        <v>0</v>
      </c>
      <c r="F5" s="52">
        <v>0</v>
      </c>
      <c r="G5" s="52">
        <v>0</v>
      </c>
      <c r="H5" s="52">
        <v>67</v>
      </c>
      <c r="I5" s="52">
        <v>0</v>
      </c>
      <c r="J5" s="52">
        <v>0</v>
      </c>
      <c r="K5" s="52">
        <v>0</v>
      </c>
      <c r="L5" s="52">
        <v>118</v>
      </c>
      <c r="M5" s="52">
        <v>0</v>
      </c>
      <c r="N5" s="52">
        <v>0</v>
      </c>
    </row>
    <row r="6" spans="1:14" ht="26.1" customHeight="1">
      <c r="A6" s="76"/>
      <c r="B6" s="65" t="s">
        <v>58</v>
      </c>
      <c r="C6" s="19">
        <v>0</v>
      </c>
      <c r="D6" s="52">
        <v>63</v>
      </c>
      <c r="E6" s="52">
        <v>0</v>
      </c>
      <c r="F6" s="52">
        <v>0</v>
      </c>
      <c r="G6" s="52">
        <v>3</v>
      </c>
      <c r="H6" s="52">
        <v>0</v>
      </c>
      <c r="I6" s="52">
        <v>0</v>
      </c>
      <c r="J6" s="52">
        <v>0</v>
      </c>
      <c r="K6" s="52">
        <v>0</v>
      </c>
      <c r="L6" s="52">
        <v>23</v>
      </c>
      <c r="M6" s="52">
        <v>0</v>
      </c>
      <c r="N6" s="52">
        <v>0</v>
      </c>
    </row>
    <row r="7" spans="1:14" ht="26.1" customHeight="1">
      <c r="A7" s="76"/>
      <c r="B7" s="65" t="s">
        <v>59</v>
      </c>
      <c r="C7" s="19">
        <v>0</v>
      </c>
      <c r="D7" s="52">
        <v>108</v>
      </c>
      <c r="E7" s="52">
        <v>0</v>
      </c>
      <c r="F7" s="52">
        <v>78</v>
      </c>
      <c r="G7" s="52">
        <v>0</v>
      </c>
      <c r="H7" s="52">
        <v>190</v>
      </c>
      <c r="I7" s="52">
        <v>96</v>
      </c>
      <c r="J7" s="52">
        <v>120</v>
      </c>
      <c r="K7" s="52">
        <v>58</v>
      </c>
      <c r="L7" s="52">
        <v>60</v>
      </c>
      <c r="M7" s="52">
        <v>144</v>
      </c>
      <c r="N7" s="52"/>
    </row>
    <row r="8" spans="1:14" ht="26.1" customHeight="1">
      <c r="A8" s="76"/>
      <c r="B8" s="65" t="s">
        <v>60</v>
      </c>
      <c r="C8" s="19">
        <v>549</v>
      </c>
      <c r="D8" s="52">
        <v>44</v>
      </c>
      <c r="E8" s="52">
        <v>0</v>
      </c>
      <c r="F8" s="52">
        <v>0</v>
      </c>
      <c r="G8" s="52">
        <v>115</v>
      </c>
      <c r="H8" s="52">
        <v>0</v>
      </c>
      <c r="I8" s="52">
        <v>0</v>
      </c>
      <c r="J8" s="52">
        <v>14</v>
      </c>
      <c r="K8" s="52">
        <v>172</v>
      </c>
      <c r="L8" s="52">
        <v>0</v>
      </c>
      <c r="M8" s="52">
        <v>143</v>
      </c>
      <c r="N8" s="52"/>
    </row>
    <row r="9" spans="1:14" ht="26.1" customHeight="1">
      <c r="A9" s="76"/>
      <c r="B9" s="65" t="s">
        <v>61</v>
      </c>
      <c r="C9" s="19">
        <v>289</v>
      </c>
      <c r="D9" s="52">
        <v>3</v>
      </c>
      <c r="E9" s="52">
        <v>40</v>
      </c>
      <c r="F9" s="52">
        <v>0</v>
      </c>
      <c r="G9" s="52">
        <v>117</v>
      </c>
      <c r="H9" s="52">
        <v>104</v>
      </c>
      <c r="I9" s="52">
        <v>48</v>
      </c>
      <c r="J9" s="52">
        <v>166</v>
      </c>
      <c r="K9" s="52">
        <v>117</v>
      </c>
      <c r="L9" s="52">
        <v>233</v>
      </c>
      <c r="M9" s="52">
        <v>0</v>
      </c>
      <c r="N9" s="52"/>
    </row>
    <row r="10" spans="1:14" ht="26.1" customHeight="1">
      <c r="A10" s="76"/>
      <c r="B10" s="65" t="s">
        <v>62</v>
      </c>
      <c r="C10" s="19">
        <v>86</v>
      </c>
      <c r="D10" s="52">
        <v>0</v>
      </c>
      <c r="E10" s="52">
        <v>0</v>
      </c>
      <c r="F10" s="52">
        <v>0</v>
      </c>
      <c r="G10" s="52">
        <v>60</v>
      </c>
      <c r="H10" s="52">
        <v>66</v>
      </c>
      <c r="I10" s="52">
        <v>179</v>
      </c>
      <c r="J10" s="52">
        <v>0</v>
      </c>
      <c r="K10" s="52">
        <v>0</v>
      </c>
      <c r="L10" s="52">
        <v>0</v>
      </c>
      <c r="M10" s="52">
        <v>58</v>
      </c>
      <c r="N10" s="52"/>
    </row>
    <row r="11" spans="1:14" ht="26.1" customHeight="1">
      <c r="A11" s="76"/>
      <c r="B11" s="65" t="s">
        <v>68</v>
      </c>
      <c r="C11" s="19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45</v>
      </c>
      <c r="J11" s="52">
        <v>0</v>
      </c>
      <c r="K11" s="52">
        <v>0</v>
      </c>
      <c r="L11" s="52">
        <v>54</v>
      </c>
      <c r="M11" s="52">
        <v>233</v>
      </c>
      <c r="N11" s="52"/>
    </row>
    <row r="12" spans="1:14" ht="20.100000000000001" customHeight="1" thickBot="1">
      <c r="A12" s="79" t="s">
        <v>33</v>
      </c>
      <c r="B12" s="79"/>
      <c r="C12" s="67">
        <f t="shared" ref="C12:N12" si="0">SUM(C5:C11)</f>
        <v>924</v>
      </c>
      <c r="D12" s="55">
        <f t="shared" si="0"/>
        <v>301</v>
      </c>
      <c r="E12" s="55">
        <f t="shared" si="0"/>
        <v>40</v>
      </c>
      <c r="F12" s="55">
        <f t="shared" si="0"/>
        <v>78</v>
      </c>
      <c r="G12" s="55">
        <f t="shared" si="0"/>
        <v>295</v>
      </c>
      <c r="H12" s="55">
        <f t="shared" si="0"/>
        <v>427</v>
      </c>
      <c r="I12" s="55">
        <f t="shared" si="0"/>
        <v>368</v>
      </c>
      <c r="J12" s="55">
        <f t="shared" si="0"/>
        <v>300</v>
      </c>
      <c r="K12" s="55">
        <f t="shared" si="0"/>
        <v>347</v>
      </c>
      <c r="L12" s="55">
        <f t="shared" si="0"/>
        <v>488</v>
      </c>
      <c r="M12" s="55">
        <f t="shared" si="0"/>
        <v>578</v>
      </c>
      <c r="N12" s="55">
        <f t="shared" si="0"/>
        <v>0</v>
      </c>
    </row>
    <row r="13" spans="1:14" ht="26.1" customHeight="1">
      <c r="A13" s="77" t="s">
        <v>63</v>
      </c>
      <c r="B13" s="64" t="s">
        <v>7</v>
      </c>
      <c r="C13" s="4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</row>
    <row r="14" spans="1:14" ht="26.1" customHeight="1">
      <c r="A14" s="77"/>
      <c r="B14" s="64" t="s">
        <v>58</v>
      </c>
      <c r="C14" s="19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</row>
    <row r="15" spans="1:14" ht="26.1" customHeight="1">
      <c r="A15" s="77"/>
      <c r="B15" s="64" t="s">
        <v>59</v>
      </c>
      <c r="C15" s="19">
        <v>0</v>
      </c>
      <c r="D15" s="53">
        <v>0</v>
      </c>
      <c r="E15" s="53">
        <v>70</v>
      </c>
      <c r="F15" s="53">
        <v>0</v>
      </c>
      <c r="G15" s="53">
        <v>0</v>
      </c>
      <c r="H15" s="53">
        <v>0</v>
      </c>
      <c r="I15" s="53">
        <v>0</v>
      </c>
      <c r="J15" s="53">
        <v>255</v>
      </c>
      <c r="K15" s="53">
        <v>0</v>
      </c>
      <c r="L15" s="53">
        <v>0</v>
      </c>
      <c r="M15" s="53">
        <v>0</v>
      </c>
      <c r="N15" s="53">
        <v>0</v>
      </c>
    </row>
    <row r="16" spans="1:14" ht="26.1" customHeight="1">
      <c r="A16" s="77"/>
      <c r="B16" s="64" t="s">
        <v>60</v>
      </c>
      <c r="C16" s="19">
        <v>24</v>
      </c>
      <c r="D16" s="53">
        <v>0</v>
      </c>
      <c r="E16" s="53">
        <v>48</v>
      </c>
      <c r="F16" s="53">
        <v>22</v>
      </c>
      <c r="G16" s="53">
        <v>162</v>
      </c>
      <c r="H16" s="53">
        <v>6</v>
      </c>
      <c r="I16" s="53">
        <v>37</v>
      </c>
      <c r="J16" s="53">
        <v>0</v>
      </c>
      <c r="K16" s="53">
        <v>10</v>
      </c>
      <c r="L16" s="53">
        <v>0</v>
      </c>
      <c r="M16" s="53">
        <v>0</v>
      </c>
      <c r="N16" s="53">
        <v>0</v>
      </c>
    </row>
    <row r="17" spans="1:14" ht="26.1" customHeight="1">
      <c r="A17" s="77"/>
      <c r="B17" s="64" t="s">
        <v>61</v>
      </c>
      <c r="C17" s="19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</row>
    <row r="18" spans="1:14" ht="26.1" customHeight="1">
      <c r="A18" s="77"/>
      <c r="B18" s="64" t="s">
        <v>62</v>
      </c>
      <c r="C18" s="19">
        <v>0</v>
      </c>
      <c r="D18" s="53">
        <v>0</v>
      </c>
      <c r="E18" s="53">
        <v>55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5</v>
      </c>
      <c r="N18" s="53"/>
    </row>
    <row r="19" spans="1:14" ht="26.1" customHeight="1">
      <c r="A19" s="77"/>
      <c r="B19" s="64" t="s">
        <v>68</v>
      </c>
      <c r="C19" s="19">
        <v>0</v>
      </c>
      <c r="D19" s="53">
        <v>0</v>
      </c>
      <c r="E19" s="53">
        <v>0</v>
      </c>
      <c r="F19" s="53">
        <v>44</v>
      </c>
      <c r="G19" s="53">
        <v>113</v>
      </c>
      <c r="H19" s="53">
        <v>0</v>
      </c>
      <c r="I19" s="53">
        <v>36</v>
      </c>
      <c r="J19" s="53">
        <v>72</v>
      </c>
      <c r="K19" s="53">
        <v>0</v>
      </c>
      <c r="L19" s="53">
        <v>0</v>
      </c>
      <c r="M19" s="53">
        <v>0</v>
      </c>
      <c r="N19" s="53">
        <v>0</v>
      </c>
    </row>
    <row r="20" spans="1:14" ht="20.100000000000001" customHeight="1" thickBot="1">
      <c r="A20" s="79" t="s">
        <v>33</v>
      </c>
      <c r="B20" s="79"/>
      <c r="C20" s="67">
        <f t="shared" ref="C20:N20" si="1">SUM(C13:C19)</f>
        <v>24</v>
      </c>
      <c r="D20" s="55">
        <f t="shared" si="1"/>
        <v>0</v>
      </c>
      <c r="E20" s="55">
        <f t="shared" si="1"/>
        <v>173</v>
      </c>
      <c r="F20" s="55">
        <f t="shared" si="1"/>
        <v>66</v>
      </c>
      <c r="G20" s="55">
        <f t="shared" si="1"/>
        <v>275</v>
      </c>
      <c r="H20" s="55">
        <f t="shared" si="1"/>
        <v>6</v>
      </c>
      <c r="I20" s="55">
        <f t="shared" si="1"/>
        <v>73</v>
      </c>
      <c r="J20" s="55">
        <f t="shared" si="1"/>
        <v>327</v>
      </c>
      <c r="K20" s="55">
        <f t="shared" si="1"/>
        <v>10</v>
      </c>
      <c r="L20" s="55">
        <f t="shared" si="1"/>
        <v>0</v>
      </c>
      <c r="M20" s="55">
        <f t="shared" si="1"/>
        <v>5</v>
      </c>
      <c r="N20" s="55">
        <f t="shared" si="1"/>
        <v>0</v>
      </c>
    </row>
    <row r="21" spans="1:14" ht="26.1" customHeight="1">
      <c r="A21" s="75" t="s">
        <v>64</v>
      </c>
      <c r="B21" s="66" t="s">
        <v>70</v>
      </c>
      <c r="C21" s="43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</row>
    <row r="22" spans="1:14" ht="26.1" customHeight="1">
      <c r="A22" s="75"/>
      <c r="B22" s="66" t="s">
        <v>58</v>
      </c>
      <c r="C22" s="19">
        <v>0</v>
      </c>
      <c r="D22" s="54">
        <v>0</v>
      </c>
      <c r="E22" s="54">
        <v>0</v>
      </c>
      <c r="F22" s="54">
        <v>0</v>
      </c>
      <c r="G22" s="54">
        <v>0</v>
      </c>
      <c r="H22" s="54">
        <v>126</v>
      </c>
      <c r="I22" s="54">
        <v>63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</row>
    <row r="23" spans="1:14" ht="26.1" customHeight="1">
      <c r="A23" s="75"/>
      <c r="B23" s="66" t="s">
        <v>59</v>
      </c>
      <c r="C23" s="19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152</v>
      </c>
      <c r="K23" s="54">
        <v>166</v>
      </c>
      <c r="L23" s="54">
        <v>0</v>
      </c>
      <c r="M23" s="54">
        <v>0</v>
      </c>
      <c r="N23" s="54"/>
    </row>
    <row r="24" spans="1:14" ht="26.1" customHeight="1">
      <c r="A24" s="75"/>
      <c r="B24" s="66" t="s">
        <v>60</v>
      </c>
      <c r="C24" s="19">
        <v>15</v>
      </c>
      <c r="D24" s="54">
        <v>0</v>
      </c>
      <c r="E24" s="54">
        <v>20</v>
      </c>
      <c r="F24" s="54">
        <v>15</v>
      </c>
      <c r="G24" s="54">
        <v>40</v>
      </c>
      <c r="H24" s="54">
        <v>52</v>
      </c>
      <c r="I24" s="54">
        <v>152</v>
      </c>
      <c r="J24" s="54">
        <v>189</v>
      </c>
      <c r="K24" s="54">
        <v>19</v>
      </c>
      <c r="L24" s="54">
        <v>248</v>
      </c>
      <c r="M24" s="54">
        <v>444</v>
      </c>
      <c r="N24" s="54">
        <v>230</v>
      </c>
    </row>
    <row r="25" spans="1:14" ht="26.1" customHeight="1">
      <c r="A25" s="75"/>
      <c r="B25" s="66" t="s">
        <v>61</v>
      </c>
      <c r="C25" s="19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6</v>
      </c>
      <c r="L25" s="54">
        <v>0</v>
      </c>
      <c r="M25" s="54">
        <v>0</v>
      </c>
      <c r="N25" s="54">
        <v>184</v>
      </c>
    </row>
    <row r="26" spans="1:14" ht="26.1" customHeight="1">
      <c r="A26" s="75"/>
      <c r="B26" s="66" t="s">
        <v>62</v>
      </c>
      <c r="C26" s="19">
        <v>79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92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</row>
    <row r="27" spans="1:14" ht="26.1" customHeight="1">
      <c r="A27" s="75"/>
      <c r="B27" s="66" t="s">
        <v>68</v>
      </c>
      <c r="C27" s="19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</row>
    <row r="28" spans="1:14" ht="20.100000000000001" customHeight="1">
      <c r="A28" s="79" t="s">
        <v>33</v>
      </c>
      <c r="B28" s="79"/>
      <c r="C28" s="67">
        <f t="shared" ref="C28:N28" si="2">SUM(C21:C27)</f>
        <v>94</v>
      </c>
      <c r="D28" s="55">
        <f t="shared" si="2"/>
        <v>0</v>
      </c>
      <c r="E28" s="55">
        <f t="shared" si="2"/>
        <v>20</v>
      </c>
      <c r="F28" s="55">
        <f t="shared" si="2"/>
        <v>15</v>
      </c>
      <c r="G28" s="55">
        <f t="shared" si="2"/>
        <v>40</v>
      </c>
      <c r="H28" s="55">
        <f t="shared" si="2"/>
        <v>178</v>
      </c>
      <c r="I28" s="55">
        <f t="shared" si="2"/>
        <v>307</v>
      </c>
      <c r="J28" s="55">
        <f t="shared" si="2"/>
        <v>341</v>
      </c>
      <c r="K28" s="55">
        <f t="shared" si="2"/>
        <v>191</v>
      </c>
      <c r="L28" s="55">
        <f t="shared" si="2"/>
        <v>248</v>
      </c>
      <c r="M28" s="55">
        <f t="shared" si="2"/>
        <v>444</v>
      </c>
      <c r="N28" s="55">
        <f t="shared" si="2"/>
        <v>414</v>
      </c>
    </row>
    <row r="29" spans="1:14" ht="20.100000000000001" customHeight="1">
      <c r="A29" s="78" t="s">
        <v>65</v>
      </c>
      <c r="B29" s="78"/>
      <c r="C29" s="63">
        <f t="shared" ref="C29:N29" si="3">+C12+C20+C28</f>
        <v>1042</v>
      </c>
      <c r="D29" s="60">
        <f t="shared" si="3"/>
        <v>301</v>
      </c>
      <c r="E29" s="60">
        <f t="shared" si="3"/>
        <v>233</v>
      </c>
      <c r="F29" s="60">
        <f t="shared" si="3"/>
        <v>159</v>
      </c>
      <c r="G29" s="60">
        <f t="shared" si="3"/>
        <v>610</v>
      </c>
      <c r="H29" s="60">
        <f t="shared" si="3"/>
        <v>611</v>
      </c>
      <c r="I29" s="60">
        <f t="shared" si="3"/>
        <v>748</v>
      </c>
      <c r="J29" s="60">
        <f t="shared" si="3"/>
        <v>968</v>
      </c>
      <c r="K29" s="60">
        <f t="shared" si="3"/>
        <v>548</v>
      </c>
      <c r="L29" s="60">
        <f t="shared" si="3"/>
        <v>736</v>
      </c>
      <c r="M29" s="60">
        <f t="shared" si="3"/>
        <v>1027</v>
      </c>
      <c r="N29" s="60">
        <f t="shared" si="3"/>
        <v>414</v>
      </c>
    </row>
    <row r="30" spans="1:14">
      <c r="A30" s="11" t="str">
        <f>+'Viviendas Iniciadas'!A96</f>
        <v>(*)EEE eta Sailkoak/De EDYVI y del Departamento.  EEEko 2023ko 1. hiruhileko datuak gabe/Datos de EDYVI 1º trimestre 2023</v>
      </c>
    </row>
    <row r="31" spans="1:14">
      <c r="A31" s="11" t="str">
        <f>+'Viviendas Iniciadas'!A97</f>
        <v>Iturria: BOE behin-behineko eta behin betiko kalifikazioak ,eta EE SS zuinketa-akta eta behin-behineko onarpen-akta</v>
      </c>
    </row>
    <row r="32" spans="1:14">
      <c r="A32" s="11" t="str">
        <f>+'Viviendas Iniciadas'!A98</f>
        <v>Fuente: calificaciones provisionales y definitivas de VPO y actas de replanteo y de recepción provisional de viviendas sociales</v>
      </c>
      <c r="B32" s="5"/>
      <c r="C32" s="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>
      <c r="A33" s="11" t="str">
        <f>+'Viviendas Iniciadas'!A99</f>
        <v>Azkenengo eguneratzea 2023/07/01 - Última actualización a 01/07/2023</v>
      </c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/>
    </row>
  </sheetData>
  <mergeCells count="7">
    <mergeCell ref="A21:A27"/>
    <mergeCell ref="A5:A11"/>
    <mergeCell ref="A13:A19"/>
    <mergeCell ref="A29:B29"/>
    <mergeCell ref="A28:B28"/>
    <mergeCell ref="A12:B12"/>
    <mergeCell ref="A20:B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7894E1-89DC-43FF-A071-E9568F00A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EABEB-E54A-43AA-8E04-F1C6B542D5E0}">
  <ds:schemaRefs>
    <ds:schemaRef ds:uri="http://purl.org/dc/terms/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63a5026-9f9d-4189-b26e-d9b52fe371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Josemari</cp:lastModifiedBy>
  <cp:revision/>
  <cp:lastPrinted>2023-04-11T14:01:09Z</cp:lastPrinted>
  <dcterms:created xsi:type="dcterms:W3CDTF">1998-10-07T11:16:46Z</dcterms:created>
  <dcterms:modified xsi:type="dcterms:W3CDTF">2023-07-10T13:54:16Z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