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2\2022-trim-03\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externalReferences>
    <externalReference r:id="rId17"/>
  </externalReferences>
  <definedNames>
    <definedName name="_xlnm.Print_Area" localSheetId="11">' kap 1 eta 2 banakapena'!$B$1:$K$87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EJ-FFAA'!$B$1:$N$95</definedName>
    <definedName name="_xlnm.Print_Area" localSheetId="4">'gastu-eboluzioa EJ '!$B$1:$N$94</definedName>
    <definedName name="_xlnm.Print_Area" localSheetId="9">'gastu-eboluzioa FFAA'!$B$1:$N$94</definedName>
    <definedName name="_xlnm.Print_Area" localSheetId="12">'labupen bateratua EJ-FFAA'!$B$1:$J$22</definedName>
    <definedName name="_xlnm.Print_Area" localSheetId="10">'sarrera eboluzioa FFAA'!$B$1:$O$94</definedName>
    <definedName name="_xlnm.Print_Area" localSheetId="14">'sarrera-ebol EJ-FFAA'!$B$1:$O$94</definedName>
    <definedName name="_xlnm.Print_Area" localSheetId="5">'sarrera-ebuluzioa EJ'!$B$1:$O$94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38" l="1"/>
  <c r="G27" i="38"/>
  <c r="E27" i="38"/>
  <c r="I26" i="38"/>
  <c r="G26" i="38"/>
  <c r="E26" i="38"/>
  <c r="I25" i="38"/>
  <c r="G25" i="38"/>
  <c r="E25" i="38"/>
  <c r="I24" i="38"/>
  <c r="G24" i="38"/>
  <c r="E24" i="38"/>
  <c r="I23" i="38"/>
  <c r="G23" i="38"/>
  <c r="E23" i="38"/>
  <c r="I22" i="38"/>
  <c r="G22" i="38"/>
  <c r="E22" i="38"/>
  <c r="I21" i="38"/>
  <c r="G21" i="38"/>
  <c r="E21" i="38"/>
  <c r="I20" i="38"/>
  <c r="G20" i="38"/>
  <c r="E20" i="38"/>
  <c r="I19" i="38"/>
  <c r="G19" i="38"/>
  <c r="E19" i="38"/>
  <c r="I18" i="38"/>
  <c r="G18" i="38"/>
  <c r="E18" i="38"/>
  <c r="I17" i="38"/>
  <c r="G17" i="38"/>
  <c r="E17" i="38"/>
  <c r="I16" i="38"/>
  <c r="G16" i="38"/>
  <c r="E16" i="38"/>
  <c r="I15" i="38"/>
  <c r="G15" i="38"/>
  <c r="E15" i="38"/>
  <c r="I14" i="38"/>
  <c r="G14" i="38"/>
  <c r="E14" i="38"/>
  <c r="I13" i="38"/>
  <c r="G13" i="38"/>
  <c r="E13" i="38"/>
  <c r="I12" i="38"/>
  <c r="G12" i="38"/>
  <c r="E12" i="38"/>
  <c r="I11" i="38"/>
  <c r="G11" i="38"/>
  <c r="E11" i="38"/>
  <c r="I10" i="38"/>
  <c r="G10" i="38"/>
  <c r="E10" i="38"/>
  <c r="I9" i="38"/>
  <c r="G9" i="38"/>
  <c r="E9" i="38"/>
  <c r="I8" i="38"/>
  <c r="G8" i="38"/>
  <c r="E8" i="38"/>
  <c r="I7" i="38"/>
  <c r="G7" i="38"/>
  <c r="E7" i="38"/>
  <c r="I6" i="38"/>
  <c r="G6" i="38"/>
  <c r="E6" i="38"/>
  <c r="J22" i="39"/>
  <c r="E22" i="39"/>
  <c r="D22" i="39"/>
  <c r="D21" i="39"/>
  <c r="J20" i="39"/>
  <c r="I20" i="39"/>
  <c r="E20" i="39"/>
  <c r="D20" i="39"/>
  <c r="J19" i="39"/>
  <c r="I19" i="39"/>
  <c r="E19" i="39"/>
  <c r="D19" i="39"/>
  <c r="J18" i="39"/>
  <c r="I18" i="39"/>
  <c r="I22" i="39" s="1"/>
  <c r="E18" i="39"/>
  <c r="D18" i="39"/>
  <c r="J16" i="39"/>
  <c r="I16" i="39"/>
  <c r="E16" i="39"/>
  <c r="D16" i="39"/>
  <c r="J14" i="39"/>
  <c r="I14" i="39"/>
  <c r="J13" i="39"/>
  <c r="I13" i="39"/>
  <c r="E13" i="39"/>
  <c r="D13" i="39"/>
  <c r="J12" i="39"/>
  <c r="I12" i="39"/>
  <c r="E12" i="39"/>
  <c r="D12" i="39"/>
  <c r="J11" i="39"/>
  <c r="I11" i="39"/>
  <c r="E11" i="39"/>
  <c r="D11" i="39"/>
  <c r="J10" i="39"/>
  <c r="I10" i="39"/>
  <c r="E10" i="39"/>
  <c r="D10" i="39"/>
  <c r="J9" i="39"/>
  <c r="I9" i="39"/>
  <c r="E9" i="39"/>
  <c r="D9" i="39"/>
  <c r="J8" i="39"/>
  <c r="I8" i="39"/>
  <c r="E8" i="39"/>
  <c r="D8" i="39"/>
  <c r="J7" i="39"/>
  <c r="I7" i="39"/>
  <c r="E7" i="39"/>
  <c r="D7" i="39"/>
  <c r="J6" i="39"/>
  <c r="I6" i="39"/>
  <c r="E6" i="39"/>
  <c r="D6" i="39"/>
  <c r="I27" i="41"/>
  <c r="G27" i="41"/>
  <c r="E27" i="41"/>
  <c r="I26" i="41"/>
  <c r="G26" i="41"/>
  <c r="E26" i="41"/>
  <c r="I25" i="41"/>
  <c r="G25" i="41"/>
  <c r="E25" i="41"/>
  <c r="I24" i="41"/>
  <c r="G24" i="41"/>
  <c r="E24" i="41"/>
  <c r="I23" i="41"/>
  <c r="G23" i="41"/>
  <c r="E23" i="41"/>
  <c r="I22" i="41"/>
  <c r="G22" i="41"/>
  <c r="E22" i="41"/>
  <c r="I21" i="41"/>
  <c r="G21" i="41"/>
  <c r="E21" i="41"/>
  <c r="I20" i="41"/>
  <c r="G20" i="41"/>
  <c r="E20" i="41"/>
  <c r="I19" i="41"/>
  <c r="G19" i="41"/>
  <c r="E19" i="41"/>
  <c r="I18" i="41"/>
  <c r="G18" i="41"/>
  <c r="E18" i="41"/>
  <c r="I17" i="41"/>
  <c r="G17" i="41"/>
  <c r="E17" i="41"/>
  <c r="I16" i="41"/>
  <c r="G16" i="41"/>
  <c r="E16" i="41"/>
  <c r="I15" i="41"/>
  <c r="G15" i="41"/>
  <c r="E15" i="41"/>
  <c r="I14" i="41"/>
  <c r="G14" i="41"/>
  <c r="E14" i="41"/>
  <c r="I13" i="41"/>
  <c r="G13" i="41"/>
  <c r="E13" i="41"/>
  <c r="I12" i="41"/>
  <c r="G12" i="41"/>
  <c r="E12" i="41"/>
  <c r="I11" i="41"/>
  <c r="G11" i="41"/>
  <c r="E11" i="41"/>
  <c r="I10" i="41"/>
  <c r="G10" i="41"/>
  <c r="E10" i="41"/>
  <c r="I9" i="41"/>
  <c r="G9" i="41"/>
  <c r="E9" i="41"/>
  <c r="I8" i="41"/>
  <c r="G8" i="41"/>
  <c r="E8" i="41"/>
  <c r="I7" i="41"/>
  <c r="G7" i="41"/>
  <c r="E7" i="41"/>
  <c r="I6" i="41"/>
  <c r="G6" i="41"/>
  <c r="E6" i="41"/>
  <c r="O32" i="16"/>
  <c r="L32" i="16"/>
  <c r="U32" i="16" s="1"/>
  <c r="K32" i="16"/>
  <c r="T32" i="16" s="1"/>
  <c r="J32" i="16"/>
  <c r="Q32" i="16" s="1"/>
  <c r="H32" i="16"/>
  <c r="G32" i="16"/>
  <c r="F32" i="16"/>
  <c r="N32" i="16" s="1"/>
  <c r="K31" i="16"/>
  <c r="L30" i="16"/>
  <c r="F30" i="16"/>
  <c r="G27" i="16"/>
  <c r="U25" i="16"/>
  <c r="T25" i="16"/>
  <c r="S25" i="16"/>
  <c r="Q25" i="16"/>
  <c r="P25" i="16"/>
  <c r="O25" i="16"/>
  <c r="N25" i="16"/>
  <c r="L24" i="16"/>
  <c r="U24" i="16" s="1"/>
  <c r="K24" i="16"/>
  <c r="T24" i="16" s="1"/>
  <c r="J24" i="16"/>
  <c r="Q24" i="16" s="1"/>
  <c r="I24" i="16"/>
  <c r="H24" i="16"/>
  <c r="G24" i="16"/>
  <c r="F24" i="16"/>
  <c r="O24" i="16" s="1"/>
  <c r="T23" i="16"/>
  <c r="L23" i="16"/>
  <c r="L31" i="16" s="1"/>
  <c r="K23" i="16"/>
  <c r="J23" i="16"/>
  <c r="J31" i="16" s="1"/>
  <c r="I23" i="16"/>
  <c r="H23" i="16"/>
  <c r="H31" i="16" s="1"/>
  <c r="G23" i="16"/>
  <c r="G31" i="16" s="1"/>
  <c r="F23" i="16"/>
  <c r="Q23" i="16" s="1"/>
  <c r="P22" i="16"/>
  <c r="O22" i="16"/>
  <c r="L22" i="16"/>
  <c r="U22" i="16" s="1"/>
  <c r="K22" i="16"/>
  <c r="T22" i="16" s="1"/>
  <c r="J22" i="16"/>
  <c r="S22" i="16" s="1"/>
  <c r="I22" i="16"/>
  <c r="H22" i="16"/>
  <c r="G22" i="16"/>
  <c r="F22" i="16"/>
  <c r="N22" i="16" s="1"/>
  <c r="L21" i="16"/>
  <c r="U21" i="16" s="1"/>
  <c r="K21" i="16"/>
  <c r="T21" i="16" s="1"/>
  <c r="J21" i="16"/>
  <c r="J30" i="16" s="1"/>
  <c r="I21" i="16"/>
  <c r="H21" i="16"/>
  <c r="H30" i="16" s="1"/>
  <c r="G21" i="16"/>
  <c r="G30" i="16" s="1"/>
  <c r="F21" i="16"/>
  <c r="O21" i="16" s="1"/>
  <c r="T20" i="16"/>
  <c r="L20" i="16"/>
  <c r="U20" i="16" s="1"/>
  <c r="K20" i="16"/>
  <c r="J20" i="16"/>
  <c r="Q20" i="16" s="1"/>
  <c r="I20" i="16"/>
  <c r="H20" i="16"/>
  <c r="G20" i="16"/>
  <c r="G29" i="16" s="1"/>
  <c r="G34" i="16" s="1"/>
  <c r="F20" i="16"/>
  <c r="N20" i="16" s="1"/>
  <c r="P19" i="16"/>
  <c r="O19" i="16"/>
  <c r="L19" i="16"/>
  <c r="U19" i="16" s="1"/>
  <c r="K19" i="16"/>
  <c r="T19" i="16" s="1"/>
  <c r="J19" i="16"/>
  <c r="S19" i="16" s="1"/>
  <c r="I19" i="16"/>
  <c r="H19" i="16"/>
  <c r="G19" i="16"/>
  <c r="F19" i="16"/>
  <c r="N19" i="16" s="1"/>
  <c r="L18" i="16"/>
  <c r="U18" i="16" s="1"/>
  <c r="K18" i="16"/>
  <c r="T18" i="16" s="1"/>
  <c r="J18" i="16"/>
  <c r="Q18" i="16" s="1"/>
  <c r="I18" i="16"/>
  <c r="H18" i="16"/>
  <c r="G18" i="16"/>
  <c r="F18" i="16"/>
  <c r="O18" i="16" s="1"/>
  <c r="T17" i="16"/>
  <c r="L17" i="16"/>
  <c r="U17" i="16" s="1"/>
  <c r="K17" i="16"/>
  <c r="J17" i="16"/>
  <c r="Q17" i="16" s="1"/>
  <c r="I17" i="16"/>
  <c r="H17" i="16"/>
  <c r="G17" i="16"/>
  <c r="F17" i="16"/>
  <c r="O17" i="16" s="1"/>
  <c r="P16" i="16"/>
  <c r="L16" i="16"/>
  <c r="U16" i="16" s="1"/>
  <c r="K16" i="16"/>
  <c r="T16" i="16" s="1"/>
  <c r="J16" i="16"/>
  <c r="S16" i="16" s="1"/>
  <c r="I16" i="16"/>
  <c r="H16" i="16"/>
  <c r="O16" i="16" s="1"/>
  <c r="G16" i="16"/>
  <c r="F16" i="16"/>
  <c r="N16" i="16" s="1"/>
  <c r="L15" i="16"/>
  <c r="U15" i="16" s="1"/>
  <c r="K15" i="16"/>
  <c r="T15" i="16" s="1"/>
  <c r="J15" i="16"/>
  <c r="S15" i="16" s="1"/>
  <c r="I15" i="16"/>
  <c r="H15" i="16"/>
  <c r="G15" i="16"/>
  <c r="F15" i="16"/>
  <c r="O15" i="16" s="1"/>
  <c r="T14" i="16"/>
  <c r="L14" i="16"/>
  <c r="U14" i="16" s="1"/>
  <c r="K14" i="16"/>
  <c r="J14" i="16"/>
  <c r="Q14" i="16" s="1"/>
  <c r="I14" i="16"/>
  <c r="H14" i="16"/>
  <c r="G14" i="16"/>
  <c r="F14" i="16"/>
  <c r="O14" i="16" s="1"/>
  <c r="P13" i="16"/>
  <c r="O13" i="16"/>
  <c r="L13" i="16"/>
  <c r="U13" i="16" s="1"/>
  <c r="K13" i="16"/>
  <c r="T13" i="16" s="1"/>
  <c r="J13" i="16"/>
  <c r="S13" i="16" s="1"/>
  <c r="I13" i="16"/>
  <c r="H13" i="16"/>
  <c r="H27" i="16" s="1"/>
  <c r="G13" i="16"/>
  <c r="F13" i="16"/>
  <c r="N13" i="16" s="1"/>
  <c r="Q12" i="16"/>
  <c r="L12" i="16"/>
  <c r="U12" i="16" s="1"/>
  <c r="K12" i="16"/>
  <c r="T12" i="16" s="1"/>
  <c r="J12" i="16"/>
  <c r="S12" i="16" s="1"/>
  <c r="I12" i="16"/>
  <c r="H12" i="16"/>
  <c r="G12" i="16"/>
  <c r="F12" i="16"/>
  <c r="O12" i="16" s="1"/>
  <c r="T11" i="16"/>
  <c r="L11" i="16"/>
  <c r="U11" i="16" s="1"/>
  <c r="K11" i="16"/>
  <c r="J11" i="16"/>
  <c r="Q11" i="16" s="1"/>
  <c r="I11" i="16"/>
  <c r="H11" i="16"/>
  <c r="G11" i="16"/>
  <c r="F11" i="16"/>
  <c r="O11" i="16" s="1"/>
  <c r="P10" i="16"/>
  <c r="L10" i="16"/>
  <c r="U10" i="16" s="1"/>
  <c r="K10" i="16"/>
  <c r="T10" i="16" s="1"/>
  <c r="J10" i="16"/>
  <c r="S10" i="16" s="1"/>
  <c r="I10" i="16"/>
  <c r="H10" i="16"/>
  <c r="O10" i="16" s="1"/>
  <c r="G10" i="16"/>
  <c r="F10" i="16"/>
  <c r="N10" i="16" s="1"/>
  <c r="L9" i="16"/>
  <c r="L27" i="16" s="1"/>
  <c r="U27" i="16" s="1"/>
  <c r="K9" i="16"/>
  <c r="K29" i="16" s="1"/>
  <c r="J9" i="16"/>
  <c r="J29" i="16" s="1"/>
  <c r="I9" i="16"/>
  <c r="H9" i="16"/>
  <c r="H29" i="16" s="1"/>
  <c r="G9" i="16"/>
  <c r="F9" i="16"/>
  <c r="O9" i="16" s="1"/>
  <c r="K21" i="14"/>
  <c r="P16" i="14"/>
  <c r="O16" i="14"/>
  <c r="L16" i="14"/>
  <c r="U16" i="14" s="1"/>
  <c r="K16" i="14"/>
  <c r="T16" i="14" s="1"/>
  <c r="J16" i="14"/>
  <c r="Q16" i="14" s="1"/>
  <c r="I16" i="14"/>
  <c r="H16" i="14"/>
  <c r="G16" i="14"/>
  <c r="F16" i="14"/>
  <c r="N16" i="14" s="1"/>
  <c r="Q15" i="14"/>
  <c r="L15" i="14"/>
  <c r="U15" i="14" s="1"/>
  <c r="K15" i="14"/>
  <c r="T15" i="14" s="1"/>
  <c r="J15" i="14"/>
  <c r="S15" i="14" s="1"/>
  <c r="I15" i="14"/>
  <c r="H15" i="14"/>
  <c r="H22" i="14" s="1"/>
  <c r="G15" i="14"/>
  <c r="G22" i="14" s="1"/>
  <c r="F15" i="14"/>
  <c r="T14" i="14"/>
  <c r="P14" i="14"/>
  <c r="L14" i="14"/>
  <c r="K14" i="14"/>
  <c r="J14" i="14"/>
  <c r="S14" i="14" s="1"/>
  <c r="I14" i="14"/>
  <c r="H14" i="14"/>
  <c r="G14" i="14"/>
  <c r="G21" i="14" s="1"/>
  <c r="F14" i="14"/>
  <c r="P13" i="14"/>
  <c r="O13" i="14"/>
  <c r="L13" i="14"/>
  <c r="K13" i="14"/>
  <c r="T13" i="14" s="1"/>
  <c r="J13" i="14"/>
  <c r="Q13" i="14" s="1"/>
  <c r="I13" i="14"/>
  <c r="H13" i="14"/>
  <c r="H21" i="14" s="1"/>
  <c r="G13" i="14"/>
  <c r="F13" i="14"/>
  <c r="N13" i="14" s="1"/>
  <c r="L12" i="14"/>
  <c r="U12" i="14" s="1"/>
  <c r="K12" i="14"/>
  <c r="T12" i="14" s="1"/>
  <c r="J12" i="14"/>
  <c r="I12" i="14"/>
  <c r="H12" i="14"/>
  <c r="G12" i="14"/>
  <c r="F12" i="14"/>
  <c r="O12" i="14" s="1"/>
  <c r="T11" i="14"/>
  <c r="P11" i="14"/>
  <c r="L11" i="14"/>
  <c r="U11" i="14" s="1"/>
  <c r="K11" i="14"/>
  <c r="J11" i="14"/>
  <c r="I11" i="14"/>
  <c r="H11" i="14"/>
  <c r="G11" i="14"/>
  <c r="G20" i="14" s="1"/>
  <c r="F11" i="14"/>
  <c r="P10" i="14"/>
  <c r="O10" i="14"/>
  <c r="L10" i="14"/>
  <c r="U10" i="14" s="1"/>
  <c r="K10" i="14"/>
  <c r="T10" i="14" s="1"/>
  <c r="J10" i="14"/>
  <c r="Q10" i="14" s="1"/>
  <c r="I10" i="14"/>
  <c r="H10" i="14"/>
  <c r="G10" i="14"/>
  <c r="F10" i="14"/>
  <c r="N10" i="14" s="1"/>
  <c r="S9" i="14"/>
  <c r="Q9" i="14"/>
  <c r="L9" i="14"/>
  <c r="L18" i="14" s="1"/>
  <c r="K9" i="14"/>
  <c r="J9" i="14"/>
  <c r="I9" i="14"/>
  <c r="H9" i="14"/>
  <c r="G9" i="14"/>
  <c r="F9" i="14"/>
  <c r="O9" i="14" s="1"/>
  <c r="I27" i="40"/>
  <c r="G27" i="40"/>
  <c r="E27" i="40"/>
  <c r="I26" i="40"/>
  <c r="G26" i="40"/>
  <c r="E26" i="40"/>
  <c r="I25" i="40"/>
  <c r="G25" i="40"/>
  <c r="E25" i="40"/>
  <c r="I24" i="40"/>
  <c r="G24" i="40"/>
  <c r="E24" i="40"/>
  <c r="I23" i="40"/>
  <c r="G23" i="40"/>
  <c r="E23" i="40"/>
  <c r="I22" i="40"/>
  <c r="G22" i="40"/>
  <c r="E22" i="40"/>
  <c r="I21" i="40"/>
  <c r="G21" i="40"/>
  <c r="E21" i="40"/>
  <c r="I20" i="40"/>
  <c r="G20" i="40"/>
  <c r="E20" i="40"/>
  <c r="I19" i="40"/>
  <c r="G19" i="40"/>
  <c r="E19" i="40"/>
  <c r="I18" i="40"/>
  <c r="G18" i="40"/>
  <c r="E18" i="40"/>
  <c r="I17" i="40"/>
  <c r="G17" i="40"/>
  <c r="E17" i="40"/>
  <c r="I16" i="40"/>
  <c r="G16" i="40"/>
  <c r="E16" i="40"/>
  <c r="I15" i="40"/>
  <c r="G15" i="40"/>
  <c r="E15" i="40"/>
  <c r="I14" i="40"/>
  <c r="G14" i="40"/>
  <c r="E14" i="40"/>
  <c r="I13" i="40"/>
  <c r="G13" i="40"/>
  <c r="E13" i="40"/>
  <c r="I12" i="40"/>
  <c r="G12" i="40"/>
  <c r="E12" i="40"/>
  <c r="I11" i="40"/>
  <c r="G11" i="40"/>
  <c r="E11" i="40"/>
  <c r="I10" i="40"/>
  <c r="G10" i="40"/>
  <c r="E10" i="40"/>
  <c r="I9" i="40"/>
  <c r="G9" i="40"/>
  <c r="E9" i="40"/>
  <c r="I8" i="40"/>
  <c r="G8" i="40"/>
  <c r="E8" i="40"/>
  <c r="I7" i="40"/>
  <c r="G7" i="40"/>
  <c r="E7" i="40"/>
  <c r="I6" i="40"/>
  <c r="G6" i="40"/>
  <c r="E6" i="40"/>
  <c r="K22" i="1"/>
  <c r="P17" i="1"/>
  <c r="L17" i="1"/>
  <c r="U17" i="1" s="1"/>
  <c r="K17" i="1"/>
  <c r="T17" i="1" s="1"/>
  <c r="J17" i="1"/>
  <c r="S17" i="1" s="1"/>
  <c r="I17" i="1"/>
  <c r="H17" i="1"/>
  <c r="O17" i="1" s="1"/>
  <c r="G17" i="1"/>
  <c r="F17" i="1"/>
  <c r="N17" i="1" s="1"/>
  <c r="Q16" i="1"/>
  <c r="L16" i="1"/>
  <c r="U16" i="1" s="1"/>
  <c r="K16" i="1"/>
  <c r="K23" i="1" s="1"/>
  <c r="J16" i="1"/>
  <c r="S16" i="1" s="1"/>
  <c r="I16" i="1"/>
  <c r="H16" i="1"/>
  <c r="H23" i="1" s="1"/>
  <c r="G16" i="1"/>
  <c r="G23" i="1" s="1"/>
  <c r="F16" i="1"/>
  <c r="P16" i="1" s="1"/>
  <c r="T15" i="1"/>
  <c r="P15" i="1"/>
  <c r="L15" i="1"/>
  <c r="L22" i="1" s="1"/>
  <c r="K15" i="1"/>
  <c r="J15" i="1"/>
  <c r="S15" i="1" s="1"/>
  <c r="I15" i="1"/>
  <c r="H15" i="1"/>
  <c r="G15" i="1"/>
  <c r="G22" i="1" s="1"/>
  <c r="F15" i="1"/>
  <c r="N15" i="1" s="1"/>
  <c r="Q14" i="1"/>
  <c r="P14" i="1"/>
  <c r="O14" i="1"/>
  <c r="L14" i="1"/>
  <c r="U14" i="1" s="1"/>
  <c r="K14" i="1"/>
  <c r="T14" i="1" s="1"/>
  <c r="J14" i="1"/>
  <c r="S14" i="1" s="1"/>
  <c r="I14" i="1"/>
  <c r="H14" i="1"/>
  <c r="H22" i="1" s="1"/>
  <c r="G14" i="1"/>
  <c r="F14" i="1"/>
  <c r="N14" i="1" s="1"/>
  <c r="L13" i="1"/>
  <c r="U13" i="1" s="1"/>
  <c r="K13" i="1"/>
  <c r="T13" i="1" s="1"/>
  <c r="J13" i="1"/>
  <c r="S13" i="1" s="1"/>
  <c r="I13" i="1"/>
  <c r="H13" i="1"/>
  <c r="G13" i="1"/>
  <c r="F13" i="1"/>
  <c r="N13" i="1" s="1"/>
  <c r="T12" i="1"/>
  <c r="P12" i="1"/>
  <c r="L12" i="1"/>
  <c r="U12" i="1" s="1"/>
  <c r="K12" i="1"/>
  <c r="J12" i="1"/>
  <c r="S12" i="1" s="1"/>
  <c r="I12" i="1"/>
  <c r="H12" i="1"/>
  <c r="G12" i="1"/>
  <c r="G19" i="1" s="1"/>
  <c r="F12" i="1"/>
  <c r="F19" i="1" s="1"/>
  <c r="Q11" i="1"/>
  <c r="P11" i="1"/>
  <c r="L11" i="1"/>
  <c r="U11" i="1" s="1"/>
  <c r="K11" i="1"/>
  <c r="T11" i="1" s="1"/>
  <c r="J11" i="1"/>
  <c r="S11" i="1" s="1"/>
  <c r="I11" i="1"/>
  <c r="H11" i="1"/>
  <c r="H21" i="1" s="1"/>
  <c r="G11" i="1"/>
  <c r="F11" i="1"/>
  <c r="N11" i="1" s="1"/>
  <c r="L10" i="1"/>
  <c r="U10" i="1" s="1"/>
  <c r="K10" i="1"/>
  <c r="T10" i="1" s="1"/>
  <c r="J10" i="1"/>
  <c r="S10" i="1" s="1"/>
  <c r="I10" i="1"/>
  <c r="H10" i="1"/>
  <c r="G10" i="1"/>
  <c r="F10" i="1"/>
  <c r="N10" i="1" s="1"/>
  <c r="U9" i="1"/>
  <c r="T9" i="1"/>
  <c r="S9" i="1"/>
  <c r="Q9" i="1"/>
  <c r="P9" i="1"/>
  <c r="O9" i="1"/>
  <c r="N9" i="1"/>
  <c r="L16" i="2"/>
  <c r="U16" i="2" s="1"/>
  <c r="K16" i="2"/>
  <c r="T16" i="2" s="1"/>
  <c r="J16" i="2"/>
  <c r="S16" i="2" s="1"/>
  <c r="H16" i="2"/>
  <c r="G16" i="2"/>
  <c r="F16" i="2"/>
  <c r="O16" i="2" s="1"/>
  <c r="L15" i="2"/>
  <c r="U15" i="2" s="1"/>
  <c r="K15" i="2"/>
  <c r="T15" i="2" s="1"/>
  <c r="J15" i="2"/>
  <c r="H15" i="2"/>
  <c r="G15" i="2"/>
  <c r="G22" i="2" s="1"/>
  <c r="F15" i="2"/>
  <c r="L14" i="2"/>
  <c r="U14" i="2" s="1"/>
  <c r="K14" i="2"/>
  <c r="J14" i="2"/>
  <c r="H14" i="2"/>
  <c r="G14" i="2"/>
  <c r="F14" i="2"/>
  <c r="L13" i="2"/>
  <c r="K13" i="2"/>
  <c r="K21" i="2" s="1"/>
  <c r="J13" i="2"/>
  <c r="S13" i="2" s="1"/>
  <c r="H13" i="2"/>
  <c r="G13" i="2"/>
  <c r="G21" i="2" s="1"/>
  <c r="F13" i="2"/>
  <c r="U12" i="2"/>
  <c r="L12" i="2"/>
  <c r="K12" i="2"/>
  <c r="T12" i="2" s="1"/>
  <c r="J12" i="2"/>
  <c r="S12" i="2" s="1"/>
  <c r="H12" i="2"/>
  <c r="G12" i="2"/>
  <c r="F12" i="2"/>
  <c r="O12" i="2" s="1"/>
  <c r="L11" i="2"/>
  <c r="K11" i="2"/>
  <c r="J11" i="2"/>
  <c r="P11" i="2" s="1"/>
  <c r="H11" i="2"/>
  <c r="G11" i="2"/>
  <c r="F11" i="2"/>
  <c r="N11" i="2" s="1"/>
  <c r="P10" i="2"/>
  <c r="L10" i="2"/>
  <c r="K10" i="2"/>
  <c r="J10" i="2"/>
  <c r="H10" i="2"/>
  <c r="G10" i="2"/>
  <c r="F10" i="2"/>
  <c r="O10" i="2" s="1"/>
  <c r="L9" i="2"/>
  <c r="K9" i="2"/>
  <c r="J9" i="2"/>
  <c r="J20" i="2" s="1"/>
  <c r="H9" i="2"/>
  <c r="G9" i="2"/>
  <c r="F9" i="2"/>
  <c r="F18" i="2" s="1"/>
  <c r="T29" i="16" l="1"/>
  <c r="H34" i="16"/>
  <c r="O30" i="16"/>
  <c r="Q30" i="16"/>
  <c r="S30" i="16"/>
  <c r="U31" i="16"/>
  <c r="U30" i="16"/>
  <c r="P31" i="16"/>
  <c r="S31" i="16"/>
  <c r="Q31" i="16"/>
  <c r="J34" i="16"/>
  <c r="P29" i="16"/>
  <c r="T31" i="16"/>
  <c r="Q9" i="16"/>
  <c r="F29" i="16"/>
  <c r="S9" i="16"/>
  <c r="N11" i="16"/>
  <c r="N14" i="16"/>
  <c r="N17" i="16"/>
  <c r="S18" i="16"/>
  <c r="N30" i="16"/>
  <c r="P9" i="16"/>
  <c r="S11" i="16"/>
  <c r="P12" i="16"/>
  <c r="S14" i="16"/>
  <c r="P15" i="16"/>
  <c r="S17" i="16"/>
  <c r="P18" i="16"/>
  <c r="S20" i="16"/>
  <c r="P21" i="16"/>
  <c r="S23" i="16"/>
  <c r="P24" i="16"/>
  <c r="F27" i="16"/>
  <c r="L29" i="16"/>
  <c r="K30" i="16"/>
  <c r="T30" i="16" s="1"/>
  <c r="P32" i="16"/>
  <c r="N23" i="16"/>
  <c r="U23" i="16"/>
  <c r="S24" i="16"/>
  <c r="S32" i="16"/>
  <c r="T9" i="16"/>
  <c r="Q10" i="16"/>
  <c r="Q13" i="16"/>
  <c r="Q16" i="16"/>
  <c r="Q19" i="16"/>
  <c r="O20" i="16"/>
  <c r="Q22" i="16"/>
  <c r="O23" i="16"/>
  <c r="J27" i="16"/>
  <c r="F31" i="16"/>
  <c r="Q15" i="16"/>
  <c r="S21" i="16"/>
  <c r="N9" i="16"/>
  <c r="U9" i="16"/>
  <c r="P11" i="16"/>
  <c r="N12" i="16"/>
  <c r="P14" i="16"/>
  <c r="N15" i="16"/>
  <c r="P17" i="16"/>
  <c r="N18" i="16"/>
  <c r="P20" i="16"/>
  <c r="N21" i="16"/>
  <c r="P23" i="16"/>
  <c r="N24" i="16"/>
  <c r="K27" i="16"/>
  <c r="T27" i="16" s="1"/>
  <c r="Q21" i="16"/>
  <c r="O11" i="14"/>
  <c r="F20" i="14"/>
  <c r="N11" i="14"/>
  <c r="G24" i="14"/>
  <c r="P12" i="14"/>
  <c r="S12" i="14"/>
  <c r="L20" i="14"/>
  <c r="F21" i="14"/>
  <c r="O14" i="14"/>
  <c r="N14" i="14"/>
  <c r="L21" i="14"/>
  <c r="U21" i="14" s="1"/>
  <c r="U14" i="14"/>
  <c r="T21" i="14"/>
  <c r="P9" i="14"/>
  <c r="J20" i="14"/>
  <c r="J18" i="14"/>
  <c r="S11" i="14"/>
  <c r="Q12" i="14"/>
  <c r="F18" i="14"/>
  <c r="T9" i="14"/>
  <c r="K20" i="14"/>
  <c r="K18" i="14"/>
  <c r="H20" i="14"/>
  <c r="H24" i="14" s="1"/>
  <c r="H18" i="14"/>
  <c r="U18" i="14" s="1"/>
  <c r="U13" i="14"/>
  <c r="P15" i="14"/>
  <c r="J22" i="14"/>
  <c r="G18" i="14"/>
  <c r="K22" i="14"/>
  <c r="T22" i="14" s="1"/>
  <c r="L22" i="14"/>
  <c r="U22" i="14" s="1"/>
  <c r="N9" i="14"/>
  <c r="U9" i="14"/>
  <c r="S10" i="14"/>
  <c r="N12" i="14"/>
  <c r="S13" i="14"/>
  <c r="N15" i="14"/>
  <c r="S16" i="14"/>
  <c r="F22" i="14"/>
  <c r="Q11" i="14"/>
  <c r="Q14" i="14"/>
  <c r="O15" i="14"/>
  <c r="J21" i="14"/>
  <c r="N19" i="1"/>
  <c r="U22" i="1"/>
  <c r="T22" i="1"/>
  <c r="T23" i="1"/>
  <c r="H25" i="1"/>
  <c r="O11" i="1"/>
  <c r="Q13" i="1"/>
  <c r="F21" i="1"/>
  <c r="O12" i="1"/>
  <c r="O15" i="1"/>
  <c r="T16" i="1"/>
  <c r="Q17" i="1"/>
  <c r="H19" i="1"/>
  <c r="O19" i="1" s="1"/>
  <c r="G21" i="1"/>
  <c r="G25" i="1" s="1"/>
  <c r="N16" i="1"/>
  <c r="J19" i="1"/>
  <c r="F23" i="1"/>
  <c r="O10" i="1"/>
  <c r="Q12" i="1"/>
  <c r="O13" i="1"/>
  <c r="Q15" i="1"/>
  <c r="O16" i="1"/>
  <c r="K19" i="1"/>
  <c r="T19" i="1" s="1"/>
  <c r="J21" i="1"/>
  <c r="P10" i="1"/>
  <c r="P13" i="1"/>
  <c r="L19" i="1"/>
  <c r="U19" i="1" s="1"/>
  <c r="K21" i="1"/>
  <c r="J22" i="1"/>
  <c r="Q10" i="1"/>
  <c r="F22" i="1"/>
  <c r="L21" i="1"/>
  <c r="N12" i="1"/>
  <c r="U15" i="1"/>
  <c r="J23" i="1"/>
  <c r="L23" i="1"/>
  <c r="U23" i="1" s="1"/>
  <c r="T13" i="2"/>
  <c r="K22" i="2"/>
  <c r="T22" i="2" s="1"/>
  <c r="O11" i="2"/>
  <c r="H21" i="2"/>
  <c r="H24" i="2" s="1"/>
  <c r="O14" i="2"/>
  <c r="S14" i="2"/>
  <c r="L22" i="2"/>
  <c r="H20" i="2"/>
  <c r="G20" i="2"/>
  <c r="G24" i="2" s="1"/>
  <c r="P15" i="2"/>
  <c r="Q15" i="2"/>
  <c r="S10" i="2"/>
  <c r="U11" i="2"/>
  <c r="P12" i="2"/>
  <c r="P16" i="2"/>
  <c r="T9" i="2"/>
  <c r="T10" i="2"/>
  <c r="S11" i="2"/>
  <c r="U13" i="2"/>
  <c r="Q14" i="2"/>
  <c r="F22" i="2"/>
  <c r="L20" i="2"/>
  <c r="U20" i="2" s="1"/>
  <c r="U10" i="2"/>
  <c r="O13" i="2"/>
  <c r="P13" i="2"/>
  <c r="T14" i="2"/>
  <c r="S15" i="2"/>
  <c r="H22" i="2"/>
  <c r="U22" i="2"/>
  <c r="Q20" i="2"/>
  <c r="T21" i="2"/>
  <c r="Q9" i="2"/>
  <c r="F20" i="2"/>
  <c r="S20" i="2" s="1"/>
  <c r="L21" i="2"/>
  <c r="S9" i="2"/>
  <c r="Q10" i="2"/>
  <c r="H18" i="2"/>
  <c r="O18" i="2" s="1"/>
  <c r="Q11" i="2"/>
  <c r="J18" i="2"/>
  <c r="N9" i="2"/>
  <c r="U9" i="2"/>
  <c r="Q12" i="2"/>
  <c r="N15" i="2"/>
  <c r="K18" i="2"/>
  <c r="T18" i="2" s="1"/>
  <c r="O9" i="2"/>
  <c r="N10" i="2"/>
  <c r="T11" i="2"/>
  <c r="Q13" i="2"/>
  <c r="P14" i="2"/>
  <c r="O15" i="2"/>
  <c r="N16" i="2"/>
  <c r="L18" i="2"/>
  <c r="K20" i="2"/>
  <c r="J21" i="2"/>
  <c r="P9" i="2"/>
  <c r="J22" i="2"/>
  <c r="N12" i="2"/>
  <c r="G18" i="2"/>
  <c r="N18" i="2" s="1"/>
  <c r="N13" i="2"/>
  <c r="Q16" i="2"/>
  <c r="F21" i="2"/>
  <c r="N14" i="2"/>
  <c r="O31" i="16" l="1"/>
  <c r="N31" i="16"/>
  <c r="P30" i="16"/>
  <c r="S27" i="16"/>
  <c r="Q27" i="16"/>
  <c r="P27" i="16"/>
  <c r="U29" i="16"/>
  <c r="L34" i="16"/>
  <c r="U34" i="16" s="1"/>
  <c r="Q29" i="16"/>
  <c r="O27" i="16"/>
  <c r="N27" i="16"/>
  <c r="F34" i="16"/>
  <c r="N29" i="16"/>
  <c r="O29" i="16"/>
  <c r="S29" i="16"/>
  <c r="K34" i="16"/>
  <c r="T34" i="16" s="1"/>
  <c r="P18" i="14"/>
  <c r="S18" i="14"/>
  <c r="Q18" i="14"/>
  <c r="K24" i="14"/>
  <c r="T24" i="14" s="1"/>
  <c r="T20" i="14"/>
  <c r="F24" i="14"/>
  <c r="O20" i="14"/>
  <c r="N20" i="14"/>
  <c r="O18" i="14"/>
  <c r="N18" i="14"/>
  <c r="L24" i="14"/>
  <c r="U24" i="14" s="1"/>
  <c r="U20" i="14"/>
  <c r="T18" i="14"/>
  <c r="P22" i="14"/>
  <c r="S22" i="14"/>
  <c r="Q22" i="14"/>
  <c r="J24" i="14"/>
  <c r="S20" i="14"/>
  <c r="Q20" i="14"/>
  <c r="P20" i="14"/>
  <c r="O22" i="14"/>
  <c r="N22" i="14"/>
  <c r="O21" i="14"/>
  <c r="N21" i="14"/>
  <c r="Q21" i="14"/>
  <c r="P21" i="14"/>
  <c r="S21" i="14"/>
  <c r="K25" i="1"/>
  <c r="T25" i="1" s="1"/>
  <c r="T21" i="1"/>
  <c r="Q19" i="1"/>
  <c r="S19" i="1"/>
  <c r="P19" i="1"/>
  <c r="S23" i="1"/>
  <c r="P23" i="1"/>
  <c r="Q23" i="1"/>
  <c r="O23" i="1"/>
  <c r="N23" i="1"/>
  <c r="L25" i="1"/>
  <c r="U25" i="1" s="1"/>
  <c r="U21" i="1"/>
  <c r="N21" i="1"/>
  <c r="F25" i="1"/>
  <c r="O21" i="1"/>
  <c r="S22" i="1"/>
  <c r="Q22" i="1"/>
  <c r="P22" i="1"/>
  <c r="O22" i="1"/>
  <c r="N22" i="1"/>
  <c r="J25" i="1"/>
  <c r="S21" i="1"/>
  <c r="Q21" i="1"/>
  <c r="P21" i="1"/>
  <c r="O22" i="2"/>
  <c r="N22" i="2"/>
  <c r="U21" i="2"/>
  <c r="S21" i="2"/>
  <c r="Q21" i="2"/>
  <c r="P21" i="2"/>
  <c r="T20" i="2"/>
  <c r="K24" i="2"/>
  <c r="T24" i="2" s="1"/>
  <c r="P20" i="2"/>
  <c r="U18" i="2"/>
  <c r="Q22" i="2"/>
  <c r="P22" i="2"/>
  <c r="S22" i="2"/>
  <c r="Q18" i="2"/>
  <c r="S18" i="2"/>
  <c r="P18" i="2"/>
  <c r="F24" i="2"/>
  <c r="O20" i="2"/>
  <c r="N20" i="2"/>
  <c r="J24" i="2"/>
  <c r="O21" i="2"/>
  <c r="N21" i="2"/>
  <c r="L24" i="2"/>
  <c r="U24" i="2" s="1"/>
  <c r="N34" i="16" l="1"/>
  <c r="O34" i="16"/>
  <c r="S34" i="16"/>
  <c r="P34" i="16"/>
  <c r="Q34" i="16"/>
  <c r="O24" i="14"/>
  <c r="N24" i="14"/>
  <c r="S24" i="14"/>
  <c r="Q24" i="14"/>
  <c r="P24" i="14"/>
  <c r="S25" i="1"/>
  <c r="P25" i="1"/>
  <c r="Q25" i="1"/>
  <c r="O25" i="1"/>
  <c r="N25" i="1"/>
  <c r="N24" i="2"/>
  <c r="O24" i="2"/>
  <c r="S24" i="2"/>
  <c r="P24" i="2"/>
  <c r="Q24" i="2"/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<sst xmlns="http://schemas.openxmlformats.org/spreadsheetml/2006/main" count="1041" uniqueCount="225">
  <si>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</si>
  <si>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</si>
  <si>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</si>
  <si>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</si>
  <si>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</si>
  <si>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</si>
  <si>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</si>
  <si>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</si>
  <si>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</si>
  <si>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</si>
  <si>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</si>
  <si>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</si>
  <si>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</si>
  <si>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</si>
  <si>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</si>
  <si>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</si>
  <si>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</si>
  <si>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</si>
  <si>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</si>
  <si>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</si>
  <si>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</si>
  <si>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</si>
  <si>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</si>
  <si>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</si>
  <si>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</si>
  <si>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</si>
  <si>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</si>
  <si>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</si>
  <si>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</si>
  <si>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</si>
  <si>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</si>
  <si>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</si>
  <si>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</si>
  <si>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</si>
  <si>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</si>
  <si>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</si>
  <si>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</si>
  <si>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</si>
  <si>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</si>
  <si>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</si>
  <si>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</si>
  <si>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</si>
  <si>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</si>
  <si>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</si>
  <si>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</si>
  <si>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</si>
  <si>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</si>
  <si>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</si>
  <si>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</si>
  <si>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</si>
  <si>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</si>
  <si>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</si>
  <si>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</si>
  <si>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</si>
  <si>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</si>
  <si>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</si>
  <si>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</si>
  <si>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</si>
  <si>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</si>
  <si>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</si>
  <si>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</si>
  <si>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</si>
  <si>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</si>
  <si>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</si>
  <si>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</si>
  <si>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</si>
  <si>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</si>
  <si>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</si>
  <si>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</si>
  <si>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</si>
  <si>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</si>
  <si>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</si>
  <si>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</si>
  <si>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</si>
  <si>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</si>
  <si>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</si>
  <si>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</si>
  <si>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</si>
  <si>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</si>
  <si>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</si>
  <si>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</si>
  <si>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</si>
  <si>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</si>
  <si>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</si>
  <si>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</si>
  <si>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</si>
  <si>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</si>
  <si>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</si>
  <si>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</si>
  <si>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</si>
  <si>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</si>
  <si>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</si>
  <si>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</si>
  <si>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</si>
  <si>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</si>
  <si>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</si>
  <si>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</si>
  <si>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</si>
  <si>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</si>
  <si>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</si>
  <si>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</si>
  <si>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</si>
  <si>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</si>
  <si>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</si>
  <si>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</si>
  <si>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</si>
  <si>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</si>
  <si>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</si>
  <si>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</si>
  <si>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</si>
  <si>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</si>
  <si>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</si>
  <si>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</si>
  <si>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</si>
  <si>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</si>
  <si>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</si>
  <si>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</si>
  <si>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</si>
  <si>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</si>
  <si>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</si>
  <si>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</si>
  <si>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</si>
  <si>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</si>
  <si>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</si>
  <si>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</si>
  <si>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</si>
  <si>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</si>
  <si>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</si>
  <si>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</si>
  <si>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</si>
  <si>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</si>
  <si>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</si>
  <si>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</si>
  <si>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</si>
  <si>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</si>
  <si>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</si>
  <si>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</si>
  <si>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</si>
  <si>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</si>
  <si>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</si>
  <si>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</si>
  <si>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</si>
  <si>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</si>
  <si>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</si>
  <si>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</si>
  <si>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</si>
  <si>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</si>
  <si>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</si>
  <si>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</si>
  <si>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</si>
  <si>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</si>
  <si>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</si>
  <si>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</si>
  <si>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</si>
  <si>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</si>
  <si>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</si>
  <si>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</si>
  <si>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</si>
  <si>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</si>
  <si>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</si>
  <si>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</si>
  <si>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</si>
  <si>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</si>
  <si>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</si>
  <si>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</si>
  <si>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</si>
  <si>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</si>
  <si>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</si>
  <si>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</si>
  <si>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</si>
  <si>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</si>
  <si>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</si>
  <si>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</si>
  <si>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</si>
  <si>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</si>
  <si>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</si>
  <si>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</si>
  <si>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</si>
  <si>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</si>
  <si>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</si>
  <si>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</si>
  <si>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</si>
  <si>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</si>
  <si>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</si>
  <si>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</si>
  <si>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</si>
  <si>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</si>
  <si>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</si>
  <si>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</si>
  <si>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</si>
  <si>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</si>
  <si>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</si>
  <si>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</si>
  <si>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</si>
  <si>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</si>
  <si>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</si>
  <si>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</si>
  <si>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</si>
  <si>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</si>
  <si>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</si>
  <si>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</si>
  <si>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</si>
  <si>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</si>
  <si>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</si>
  <si>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</si>
  <si>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</si>
  <si>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</si>
  <si>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</si>
  <si>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</si>
  <si>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 xml:space="preserve">1.- Sarrera arruntak 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</si>
  <si>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</si>
  <si>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</si>
  <si>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</si>
  <si>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</si>
  <si>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</si>
  <si>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</si>
  <si>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</si>
  <si>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</si>
  <si>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</si>
  <si>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22/21 Aldaketa tasa</t>
  </si>
  <si>
    <t>22/21
% Ald.</t>
  </si>
  <si>
    <t>2022.03.31</t>
  </si>
  <si>
    <t>2022.06.30</t>
  </si>
  <si>
    <t>2022-ko 3. hiruhilabetea</t>
  </si>
  <si>
    <t>2022.09.30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</si>
</sst>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  <xf numFmtId="167" fontId="11" fillId="3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42" fillId="0" borderId="0" xfId="0" applyFont="1"/>
    <xf numFmtId="171" fontId="11" fillId="0" borderId="4" xfId="5" applyNumberFormat="1" applyFont="1" applyFill="1" applyBorder="1" applyAlignment="1">
      <alignment vertical="center"/>
    </xf>
    <xf numFmtId="172" fontId="11" fillId="0" borderId="2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vertical="center"/>
    </xf>
    <xf numFmtId="171" fontId="9" fillId="0" borderId="4" xfId="5" applyNumberFormat="1" applyFont="1" applyFill="1" applyBorder="1" applyAlignment="1">
      <alignment vertical="center"/>
    </xf>
    <xf numFmtId="172" fontId="9" fillId="0" borderId="2" xfId="5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87</xdr:row>
      <xdr:rowOff>0</xdr:rowOff>
    </xdr:from>
    <xdr:to>
      <xdr:col>2</xdr:col>
      <xdr:colOff>137160</xdr:colOff>
      <xdr:row>87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137160</xdr:colOff>
      <xdr:row>87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106-economia/Estadstica/Ejecuci&#243;n%20Presupuestaria/Publicadas%20en%20la%20WEB/2022/2022-trim-03/ejecucion-3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>
        <row r="9">
          <cell r="F9">
            <v>2471106.5072699999</v>
          </cell>
          <cell r="G9">
            <v>1793309.0581700001</v>
          </cell>
          <cell r="H9">
            <v>1793279.0732499999</v>
          </cell>
          <cell r="J9">
            <v>2376659.3231599997</v>
          </cell>
          <cell r="K9">
            <v>1695300.2278799999</v>
          </cell>
          <cell r="L9">
            <v>1695300.2278800001</v>
          </cell>
        </row>
        <row r="10">
          <cell r="F10">
            <v>4346793.9565399997</v>
          </cell>
          <cell r="G10">
            <v>2935742.3953</v>
          </cell>
          <cell r="H10">
            <v>2931497.6231900002</v>
          </cell>
          <cell r="J10">
            <v>4070333.2106700004</v>
          </cell>
          <cell r="K10">
            <v>2846588.0461300001</v>
          </cell>
          <cell r="L10">
            <v>2705212.9553800002</v>
          </cell>
        </row>
        <row r="11">
          <cell r="F11">
            <v>190824.70327</v>
          </cell>
          <cell r="G11">
            <v>102191.75584</v>
          </cell>
          <cell r="H11">
            <v>102191.75584</v>
          </cell>
          <cell r="J11">
            <v>215809.41021</v>
          </cell>
          <cell r="K11">
            <v>125391.04131000002</v>
          </cell>
          <cell r="L11">
            <v>125391.03768000001</v>
          </cell>
        </row>
        <row r="12">
          <cell r="F12">
            <v>4394863.1553199999</v>
          </cell>
          <cell r="G12">
            <v>2944763.35751</v>
          </cell>
          <cell r="H12">
            <v>2943897.8785700002</v>
          </cell>
          <cell r="J12">
            <v>4274859.8675100002</v>
          </cell>
          <cell r="K12">
            <v>2741293.4049800001</v>
          </cell>
          <cell r="L12">
            <v>2698236.8996799998</v>
          </cell>
        </row>
        <row r="13">
          <cell r="F13">
            <v>408596.13377999997</v>
          </cell>
          <cell r="G13">
            <v>67583.907390000008</v>
          </cell>
          <cell r="H13">
            <v>67417.882200000007</v>
          </cell>
          <cell r="J13">
            <v>323829.60248999996</v>
          </cell>
          <cell r="K13">
            <v>78678.779779999997</v>
          </cell>
          <cell r="L13">
            <v>78218.935110000006</v>
          </cell>
        </row>
        <row r="14">
          <cell r="F14">
            <v>1381034.72083</v>
          </cell>
          <cell r="G14">
            <v>496204.80033</v>
          </cell>
          <cell r="H14">
            <v>484343.05864999996</v>
          </cell>
          <cell r="J14">
            <v>951574.79969999997</v>
          </cell>
          <cell r="K14">
            <v>278821.84329999995</v>
          </cell>
          <cell r="L14">
            <v>272163.89103</v>
          </cell>
        </row>
        <row r="15">
          <cell r="F15">
            <v>405987.23599999998</v>
          </cell>
          <cell r="G15">
            <v>56399.58238</v>
          </cell>
          <cell r="H15">
            <v>46799.58238</v>
          </cell>
          <cell r="J15">
            <v>105837.14599999999</v>
          </cell>
          <cell r="K15">
            <v>42134.015909999995</v>
          </cell>
          <cell r="L15">
            <v>42134.015909999995</v>
          </cell>
        </row>
        <row r="16">
          <cell r="F16">
            <v>746365.49300000002</v>
          </cell>
          <cell r="G16">
            <v>368329.66667000001</v>
          </cell>
          <cell r="H16">
            <v>368329.66667000001</v>
          </cell>
          <cell r="J16">
            <v>768085.83400000003</v>
          </cell>
          <cell r="K16">
            <v>470166.66667000001</v>
          </cell>
          <cell r="L16">
            <v>470166.66667000001</v>
          </cell>
        </row>
      </sheetData>
      <sheetData sheetId="1">
        <row r="10">
          <cell r="F10">
            <v>3730</v>
          </cell>
          <cell r="G10">
            <v>1312.1531</v>
          </cell>
          <cell r="H10">
            <v>1312.1531</v>
          </cell>
          <cell r="I10"/>
          <cell r="J10">
            <v>3110</v>
          </cell>
          <cell r="K10">
            <v>766.31799999999998</v>
          </cell>
          <cell r="L10">
            <v>766.31799999999998</v>
          </cell>
        </row>
        <row r="11">
          <cell r="F11">
            <v>66546.282999999996</v>
          </cell>
          <cell r="G11">
            <v>112529.94079000001</v>
          </cell>
          <cell r="H11">
            <v>55537.037100000001</v>
          </cell>
          <cell r="I11"/>
          <cell r="J11">
            <v>67484.339059999998</v>
          </cell>
          <cell r="K11">
            <v>61918.83881999999</v>
          </cell>
          <cell r="L11">
            <v>45427.508499999989</v>
          </cell>
        </row>
        <row r="12">
          <cell r="F12">
            <v>11370777.88628</v>
          </cell>
          <cell r="G12">
            <v>8487524.7685899995</v>
          </cell>
          <cell r="H12">
            <v>7527973.1429200005</v>
          </cell>
          <cell r="I12"/>
          <cell r="J12">
            <v>9998079.8810300007</v>
          </cell>
          <cell r="K12">
            <v>8129582.2365199998</v>
          </cell>
          <cell r="L12">
            <v>7328468.0375199988</v>
          </cell>
        </row>
        <row r="13">
          <cell r="F13">
            <v>115.779</v>
          </cell>
          <cell r="G13">
            <v>103.57489</v>
          </cell>
          <cell r="H13">
            <v>99.919960000000003</v>
          </cell>
          <cell r="I13"/>
          <cell r="J13">
            <v>1192.9190000000001</v>
          </cell>
          <cell r="K13">
            <v>616.98361999999997</v>
          </cell>
          <cell r="L13">
            <v>613.55176999999992</v>
          </cell>
        </row>
        <row r="14">
          <cell r="F14">
            <v>0</v>
          </cell>
          <cell r="G14">
            <v>0.38500000000000001</v>
          </cell>
          <cell r="H14">
            <v>0.38500000000000001</v>
          </cell>
          <cell r="I14"/>
          <cell r="J14">
            <v>0</v>
          </cell>
          <cell r="K14">
            <v>0.82699999999999996</v>
          </cell>
          <cell r="L14">
            <v>0.82699999999999996</v>
          </cell>
        </row>
        <row r="15">
          <cell r="F15">
            <v>352349.04008999997</v>
          </cell>
          <cell r="G15">
            <v>235726.71400000001</v>
          </cell>
          <cell r="H15">
            <v>235726.71400000001</v>
          </cell>
          <cell r="I15"/>
          <cell r="J15">
            <v>125338.409</v>
          </cell>
          <cell r="K15">
            <v>100971.05931999999</v>
          </cell>
          <cell r="L15">
            <v>100971.05931999999</v>
          </cell>
        </row>
        <row r="16">
          <cell r="F16">
            <v>1122465.43564</v>
          </cell>
          <cell r="G16">
            <v>23713.80644</v>
          </cell>
          <cell r="H16">
            <v>20875.811010000001</v>
          </cell>
          <cell r="I16"/>
          <cell r="J16">
            <v>339383.17064999999</v>
          </cell>
          <cell r="K16">
            <v>53609.1734</v>
          </cell>
          <cell r="L16">
            <v>51549.888699999996</v>
          </cell>
        </row>
        <row r="17">
          <cell r="F17">
            <v>1429587.4820000001</v>
          </cell>
          <cell r="G17">
            <v>496615</v>
          </cell>
          <cell r="H17">
            <v>496615</v>
          </cell>
          <cell r="I17"/>
          <cell r="J17">
            <v>2552400.4750000001</v>
          </cell>
          <cell r="K17">
            <v>1165109.8356199998</v>
          </cell>
          <cell r="L17">
            <v>1165109.8356199998</v>
          </cell>
        </row>
      </sheetData>
      <sheetData sheetId="2">
        <row r="6">
          <cell r="E6">
            <v>8601470.4373700004</v>
          </cell>
          <cell r="G6">
            <v>8192884.37696</v>
          </cell>
          <cell r="I6">
            <v>4.9870844211963306</v>
          </cell>
        </row>
        <row r="7">
          <cell r="E7">
            <v>7776006.5668199994</v>
          </cell>
          <cell r="G7">
            <v>7408572.7203000002</v>
          </cell>
          <cell r="I7">
            <v>4.9595767010993219</v>
          </cell>
        </row>
        <row r="8">
          <cell r="E8">
            <v>1793309.0581700001</v>
          </cell>
          <cell r="G8">
            <v>1695300.2278799999</v>
          </cell>
          <cell r="I8">
            <v>5.7812078756434682</v>
          </cell>
        </row>
        <row r="9">
          <cell r="E9">
            <v>2935742.3953</v>
          </cell>
          <cell r="G9">
            <v>2846588.0461300001</v>
          </cell>
          <cell r="I9">
            <v>3.1319723024624935</v>
          </cell>
        </row>
        <row r="10">
          <cell r="E10">
            <v>102191.75584</v>
          </cell>
          <cell r="G10">
            <v>125391.04131000002</v>
          </cell>
          <cell r="I10">
            <v>-18.501549415037722</v>
          </cell>
        </row>
        <row r="11">
          <cell r="E11">
            <v>2944763.35751</v>
          </cell>
          <cell r="G11">
            <v>2741293.4049800001</v>
          </cell>
          <cell r="I11">
            <v>7.4224069616321886</v>
          </cell>
        </row>
        <row r="12">
          <cell r="E12">
            <v>825463.87055000104</v>
          </cell>
          <cell r="G12">
            <v>784311.65665999986</v>
          </cell>
          <cell r="I12">
            <v>5.2469211110859115</v>
          </cell>
        </row>
        <row r="13">
          <cell r="E13">
            <v>235727.09900000002</v>
          </cell>
          <cell r="G13">
            <v>100971.88631999999</v>
          </cell>
          <cell r="I13">
            <v>133.45815116589378</v>
          </cell>
        </row>
        <row r="14">
          <cell r="E14">
            <v>563788.70772000006</v>
          </cell>
          <cell r="G14">
            <v>357500.62307999993</v>
          </cell>
          <cell r="I14">
            <v>57.702860169236089</v>
          </cell>
        </row>
        <row r="15">
          <cell r="E15">
            <v>67583.907390000008</v>
          </cell>
          <cell r="G15">
            <v>78678.779779999997</v>
          </cell>
          <cell r="I15">
            <v>-14.10147999374577</v>
          </cell>
        </row>
        <row r="16">
          <cell r="E16">
            <v>496204.80033</v>
          </cell>
          <cell r="G16">
            <v>278821.84329999995</v>
          </cell>
          <cell r="I16">
            <v>77.964823149133849</v>
          </cell>
        </row>
        <row r="17">
          <cell r="E17">
            <v>497402.26183000091</v>
          </cell>
          <cell r="G17">
            <v>527782.91989999998</v>
          </cell>
          <cell r="I17">
            <v>-5.7562791300171945</v>
          </cell>
        </row>
        <row r="18">
          <cell r="E18">
            <v>-32685.77594</v>
          </cell>
          <cell r="G18">
            <v>11475.157490000005</v>
          </cell>
          <cell r="I18" t="str">
            <v xml:space="preserve">  -</v>
          </cell>
        </row>
        <row r="19">
          <cell r="E19">
            <v>23713.80644</v>
          </cell>
          <cell r="G19">
            <v>53609.1734</v>
          </cell>
          <cell r="I19">
            <v>-55.765394360659926</v>
          </cell>
        </row>
        <row r="20">
          <cell r="E20">
            <v>56399.58238</v>
          </cell>
          <cell r="G20">
            <v>42134.015909999995</v>
          </cell>
          <cell r="I20">
            <v>33.857599760895909</v>
          </cell>
        </row>
        <row r="21">
          <cell r="E21">
            <v>128285.33332999999</v>
          </cell>
          <cell r="G21">
            <v>694943.16894999985</v>
          </cell>
          <cell r="I21">
            <v>-81.540169173282436</v>
          </cell>
        </row>
        <row r="22">
          <cell r="E22">
            <v>496615</v>
          </cell>
          <cell r="G22">
            <v>1165109.8356199998</v>
          </cell>
          <cell r="I22">
            <v>-57.376121562330475</v>
          </cell>
        </row>
        <row r="23">
          <cell r="E23">
            <v>368329.66667000001</v>
          </cell>
          <cell r="G23">
            <v>470166.66667000001</v>
          </cell>
          <cell r="I23">
            <v>-21.659766040257644</v>
          </cell>
        </row>
        <row r="24">
          <cell r="E24">
            <v>593001.81922000088</v>
          </cell>
          <cell r="G24">
            <v>1234201.2463399998</v>
          </cell>
          <cell r="I24">
            <v>-51.952583018487751</v>
          </cell>
        </row>
        <row r="25">
          <cell r="E25">
            <v>26768.002840001136</v>
          </cell>
          <cell r="G25">
            <v>191549.39662000071</v>
          </cell>
          <cell r="I25">
            <v>-86.02553528628232</v>
          </cell>
        </row>
        <row r="26">
          <cell r="E26">
            <v>1019386.1797199994</v>
          </cell>
          <cell r="G26">
            <v>819668.24587000161</v>
          </cell>
          <cell r="I26">
            <v>24.365703424074425</v>
          </cell>
        </row>
        <row r="27">
          <cell r="E27">
            <v>-399616.35765999742</v>
          </cell>
          <cell r="G27">
            <v>606082.39708999894</v>
          </cell>
          <cell r="I27" t="str">
            <v xml:space="preserve"> -</v>
          </cell>
        </row>
      </sheetData>
      <sheetData sheetId="3">
        <row r="48">
          <cell r="C48">
            <v>426526.53399999999</v>
          </cell>
        </row>
      </sheetData>
      <sheetData sheetId="4">
        <row r="48">
          <cell r="D48">
            <v>31.631</v>
          </cell>
        </row>
      </sheetData>
      <sheetData sheetId="5">
        <row r="9">
          <cell r="F9">
            <v>447897.42800000001</v>
          </cell>
          <cell r="G9">
            <v>306135.15841000003</v>
          </cell>
          <cell r="H9">
            <v>305308.98975000001</v>
          </cell>
          <cell r="I9"/>
          <cell r="J9">
            <v>436252.79700000002</v>
          </cell>
          <cell r="K9">
            <v>297722.19377000001</v>
          </cell>
          <cell r="L9">
            <v>297721.95989</v>
          </cell>
        </row>
        <row r="10">
          <cell r="F10">
            <v>723616.05814999994</v>
          </cell>
          <cell r="G10">
            <v>423427.65203999996</v>
          </cell>
          <cell r="H10">
            <v>392746.62167000002</v>
          </cell>
          <cell r="I10"/>
          <cell r="J10">
            <v>683402.40521</v>
          </cell>
          <cell r="K10">
            <v>409396.08999999997</v>
          </cell>
          <cell r="L10">
            <v>386890.08772999997</v>
          </cell>
        </row>
        <row r="11">
          <cell r="F11">
            <v>63767.329470000004</v>
          </cell>
          <cell r="G11">
            <v>27476.69759</v>
          </cell>
          <cell r="H11">
            <v>19050.97712</v>
          </cell>
          <cell r="I11"/>
          <cell r="J11">
            <v>62510.396360000006</v>
          </cell>
          <cell r="K11">
            <v>19269.810369999999</v>
          </cell>
          <cell r="L11">
            <v>18894.973610000001</v>
          </cell>
        </row>
        <row r="12">
          <cell r="F12">
            <v>15159283.409469999</v>
          </cell>
          <cell r="G12">
            <v>10225099.268139999</v>
          </cell>
          <cell r="H12">
            <v>10196049.007170001</v>
          </cell>
          <cell r="I12"/>
          <cell r="J12">
            <v>13317151.34513</v>
          </cell>
          <cell r="K12">
            <v>9123082.3072100002</v>
          </cell>
          <cell r="L12">
            <v>9094862.6855699997</v>
          </cell>
        </row>
        <row r="13">
          <cell r="F13">
            <v>451517.56409</v>
          </cell>
          <cell r="G13">
            <v>163322.08283</v>
          </cell>
          <cell r="H13">
            <v>154347.87609000001</v>
          </cell>
          <cell r="I13"/>
          <cell r="J13">
            <v>374571.03400999994</v>
          </cell>
          <cell r="K13">
            <v>152326.68402000002</v>
          </cell>
          <cell r="L13">
            <v>141702.5294</v>
          </cell>
        </row>
        <row r="14">
          <cell r="F14">
            <v>534697.59834999999</v>
          </cell>
          <cell r="G14">
            <v>140169.52262</v>
          </cell>
          <cell r="H14">
            <v>127837.41165000001</v>
          </cell>
          <cell r="I14"/>
          <cell r="J14">
            <v>240295.50396</v>
          </cell>
          <cell r="K14">
            <v>79951.146020000015</v>
          </cell>
          <cell r="L14">
            <v>75023.819799999997</v>
          </cell>
        </row>
        <row r="15">
          <cell r="F15">
            <v>108020.67911000001</v>
          </cell>
          <cell r="G15">
            <v>65527.565399999992</v>
          </cell>
          <cell r="H15">
            <v>65527.565399999992</v>
          </cell>
          <cell r="I15"/>
          <cell r="J15">
            <v>176526.72355000002</v>
          </cell>
          <cell r="K15">
            <v>100012.91462000001</v>
          </cell>
          <cell r="L15">
            <v>63812.914619999996</v>
          </cell>
        </row>
        <row r="16">
          <cell r="F16">
            <v>263303.337</v>
          </cell>
          <cell r="G16">
            <v>240097.98243999999</v>
          </cell>
          <cell r="H16">
            <v>91739.315440000006</v>
          </cell>
          <cell r="I16"/>
          <cell r="J16">
            <v>257894.99699999997</v>
          </cell>
          <cell r="K16">
            <v>84547.648710000009</v>
          </cell>
          <cell r="L16">
            <v>83347.648710000009</v>
          </cell>
        </row>
      </sheetData>
      <sheetData sheetId="6">
        <row r="9">
          <cell r="F9">
            <v>7892581.9550000001</v>
          </cell>
          <cell r="G9">
            <v>6175332.9393800003</v>
          </cell>
          <cell r="H9">
            <v>5761332.6183799999</v>
          </cell>
          <cell r="I9"/>
          <cell r="J9">
            <v>6953323.824000001</v>
          </cell>
          <cell r="K9">
            <v>5667991.9588299999</v>
          </cell>
          <cell r="L9">
            <v>5312353.4610099997</v>
          </cell>
        </row>
        <row r="10">
          <cell r="F10">
            <v>6362781.9550000001</v>
          </cell>
          <cell r="G10">
            <v>4711333.5633299993</v>
          </cell>
          <cell r="H10">
            <v>4348219.3709999993</v>
          </cell>
          <cell r="I10"/>
          <cell r="J10">
            <v>5715123.824</v>
          </cell>
          <cell r="K10">
            <v>4380508.6045399997</v>
          </cell>
          <cell r="L10">
            <v>4078385.07706</v>
          </cell>
        </row>
        <row r="11">
          <cell r="F11">
            <v>1086600</v>
          </cell>
          <cell r="G11">
            <v>1059029.0269300002</v>
          </cell>
          <cell r="H11">
            <v>1020665.5392</v>
          </cell>
          <cell r="I11"/>
          <cell r="J11">
            <v>844800</v>
          </cell>
          <cell r="K11">
            <v>874684.22951000009</v>
          </cell>
          <cell r="L11">
            <v>841841.87693000003</v>
          </cell>
        </row>
        <row r="12">
          <cell r="F12">
            <v>443200</v>
          </cell>
          <cell r="G12">
            <v>404970.34912000003</v>
          </cell>
          <cell r="H12">
            <v>392447.70818000002</v>
          </cell>
          <cell r="I12"/>
          <cell r="J12">
            <v>393400</v>
          </cell>
          <cell r="K12">
            <v>412799.12478000007</v>
          </cell>
          <cell r="L12">
            <v>392126.50702000002</v>
          </cell>
        </row>
        <row r="13">
          <cell r="F13">
            <v>8370890.5879999995</v>
          </cell>
          <cell r="G13">
            <v>6122089.2580800001</v>
          </cell>
          <cell r="H13">
            <v>5711364.2574100001</v>
          </cell>
          <cell r="I13"/>
          <cell r="J13">
            <v>7279673.8219999997</v>
          </cell>
          <cell r="K13">
            <v>5395025.0127499998</v>
          </cell>
          <cell r="L13">
            <v>5113255.2883099997</v>
          </cell>
        </row>
        <row r="14">
          <cell r="F14">
            <v>237500</v>
          </cell>
          <cell r="G14">
            <v>173611.62727</v>
          </cell>
          <cell r="H14">
            <v>171867.99468999999</v>
          </cell>
          <cell r="I14"/>
          <cell r="J14">
            <v>175000</v>
          </cell>
          <cell r="K14">
            <v>166596.32178</v>
          </cell>
          <cell r="L14">
            <v>164690.02413000001</v>
          </cell>
        </row>
        <row r="15">
          <cell r="F15">
            <v>6245550.5879999995</v>
          </cell>
          <cell r="G15">
            <v>4827587.4516599998</v>
          </cell>
          <cell r="H15">
            <v>4475644.5949499998</v>
          </cell>
          <cell r="I15"/>
          <cell r="J15">
            <v>5542123.8220000006</v>
          </cell>
          <cell r="K15">
            <v>4033496.1944599994</v>
          </cell>
          <cell r="L15">
            <v>3836025.0944699999</v>
          </cell>
        </row>
        <row r="16">
          <cell r="F16">
            <v>1599370</v>
          </cell>
          <cell r="G16">
            <v>1030436.2671099997</v>
          </cell>
          <cell r="H16">
            <v>977219.89697999996</v>
          </cell>
          <cell r="I16"/>
          <cell r="J16">
            <v>1473041.0719999999</v>
          </cell>
          <cell r="K16">
            <v>1112694.6166300001</v>
          </cell>
          <cell r="L16">
            <v>1033732.0451499999</v>
          </cell>
        </row>
        <row r="17">
          <cell r="F17">
            <v>288470</v>
          </cell>
          <cell r="G17">
            <v>90453.91204000001</v>
          </cell>
          <cell r="H17">
            <v>86631.770789999995</v>
          </cell>
          <cell r="I17"/>
          <cell r="J17">
            <v>89508.928</v>
          </cell>
          <cell r="K17">
            <v>82237.879880000008</v>
          </cell>
          <cell r="L17">
            <v>78808.124560000011</v>
          </cell>
        </row>
        <row r="18">
          <cell r="F18">
            <v>208018.61300000001</v>
          </cell>
          <cell r="G18">
            <v>174534.27339999995</v>
          </cell>
          <cell r="H18">
            <v>134072.32760000002</v>
          </cell>
          <cell r="I18"/>
          <cell r="J18">
            <v>172450.587</v>
          </cell>
          <cell r="K18">
            <v>175000.94596000004</v>
          </cell>
          <cell r="L18">
            <v>122375.35798000003</v>
          </cell>
        </row>
        <row r="19">
          <cell r="F19">
            <v>355831.19576000003</v>
          </cell>
          <cell r="G19">
            <v>367568.19289000001</v>
          </cell>
          <cell r="H19">
            <v>366968.30385000003</v>
          </cell>
          <cell r="I19"/>
          <cell r="J19">
            <v>299512.04804999998</v>
          </cell>
          <cell r="K19">
            <v>506448.89724000002</v>
          </cell>
          <cell r="L19">
            <v>503643.91848999995</v>
          </cell>
        </row>
        <row r="20">
          <cell r="F20">
            <v>1228.42</v>
          </cell>
          <cell r="G20">
            <v>3531.9380999999998</v>
          </cell>
          <cell r="H20">
            <v>3385.6716199999996</v>
          </cell>
          <cell r="I20"/>
          <cell r="J20">
            <v>1207.01</v>
          </cell>
          <cell r="K20">
            <v>2974.26991</v>
          </cell>
          <cell r="L20">
            <v>2878.60106</v>
          </cell>
        </row>
        <row r="21">
          <cell r="F21">
            <v>5975.402</v>
          </cell>
          <cell r="G21">
            <v>1120.26395</v>
          </cell>
          <cell r="H21">
            <v>1105.26395</v>
          </cell>
          <cell r="I21"/>
          <cell r="J21">
            <v>2383.0940000000001</v>
          </cell>
          <cell r="K21">
            <v>4184.5096300000005</v>
          </cell>
          <cell r="L21">
            <v>4172.06585</v>
          </cell>
        </row>
        <row r="22">
          <cell r="F22">
            <v>74758.228260000004</v>
          </cell>
          <cell r="G22">
            <v>56035.467400000001</v>
          </cell>
          <cell r="H22">
            <v>54756.769849999997</v>
          </cell>
          <cell r="I22"/>
          <cell r="J22">
            <v>30953.420450000001</v>
          </cell>
          <cell r="K22">
            <v>23993.059740000001</v>
          </cell>
          <cell r="L22">
            <v>22099.617490000001</v>
          </cell>
        </row>
        <row r="23">
          <cell r="F23">
            <v>114526.42679</v>
          </cell>
          <cell r="G23">
            <v>2140.6023599999999</v>
          </cell>
          <cell r="H23">
            <v>956.0735699999999</v>
          </cell>
          <cell r="I23"/>
          <cell r="J23">
            <v>70698.150679999992</v>
          </cell>
          <cell r="K23">
            <v>1239.1377299999999</v>
          </cell>
          <cell r="L23">
            <v>1077.35673</v>
          </cell>
        </row>
        <row r="24">
          <cell r="F24">
            <v>362403.337</v>
          </cell>
          <cell r="G24">
            <v>60000</v>
          </cell>
          <cell r="H24">
            <v>60000</v>
          </cell>
          <cell r="I24"/>
          <cell r="J24">
            <v>653361.33000000007</v>
          </cell>
          <cell r="K24">
            <v>322800</v>
          </cell>
          <cell r="L24">
            <v>322800</v>
          </cell>
        </row>
      </sheetData>
      <sheetData sheetId="7">
        <row r="6">
          <cell r="E6">
            <v>12843056.601849999</v>
          </cell>
          <cell r="G6">
            <v>11747441.084689999</v>
          </cell>
          <cell r="I6">
            <v>9.3264184877494216</v>
          </cell>
        </row>
        <row r="7">
          <cell r="E7">
            <v>10982138.776179999</v>
          </cell>
          <cell r="G7">
            <v>9849470.4013500009</v>
          </cell>
          <cell r="I7">
            <v>11.499789619904345</v>
          </cell>
        </row>
        <row r="8">
          <cell r="E8">
            <v>306135.15841000003</v>
          </cell>
          <cell r="G8">
            <v>297722.19377000001</v>
          </cell>
          <cell r="I8">
            <v>2.8257767865634165</v>
          </cell>
        </row>
        <row r="9">
          <cell r="E9">
            <v>423427.65203999996</v>
          </cell>
          <cell r="G9">
            <v>409396.08999999997</v>
          </cell>
          <cell r="I9">
            <v>3.4273805692672799</v>
          </cell>
        </row>
        <row r="10">
          <cell r="E10">
            <v>27476.69759</v>
          </cell>
          <cell r="G10">
            <v>19269.810369999999</v>
          </cell>
          <cell r="I10">
            <v>42.589351230860096</v>
          </cell>
        </row>
        <row r="11">
          <cell r="E11">
            <v>10225099.268139999</v>
          </cell>
          <cell r="G11">
            <v>9123082.3072100002</v>
          </cell>
          <cell r="I11">
            <v>12.079436793626996</v>
          </cell>
        </row>
        <row r="12">
          <cell r="E12">
            <v>1860917.8256700002</v>
          </cell>
          <cell r="G12">
            <v>1897970.6833399981</v>
          </cell>
          <cell r="I12">
            <v>-1.9522355110771938</v>
          </cell>
        </row>
        <row r="13">
          <cell r="E13">
            <v>57155.731350000002</v>
          </cell>
          <cell r="G13">
            <v>28177.569370000001</v>
          </cell>
          <cell r="I13">
            <v>102.84124084475637</v>
          </cell>
        </row>
        <row r="14">
          <cell r="E14">
            <v>303491.60545000003</v>
          </cell>
          <cell r="G14">
            <v>232277.83004000003</v>
          </cell>
          <cell r="I14">
            <v>30.658877516522544</v>
          </cell>
        </row>
        <row r="15">
          <cell r="E15">
            <v>163322.08283</v>
          </cell>
          <cell r="G15">
            <v>152326.68402000002</v>
          </cell>
          <cell r="I15">
            <v>7.2183011668240038</v>
          </cell>
        </row>
        <row r="16">
          <cell r="E16">
            <v>140169.52262</v>
          </cell>
          <cell r="G16">
            <v>79951.146020000015</v>
          </cell>
          <cell r="I16">
            <v>75.318966140818276</v>
          </cell>
        </row>
        <row r="17">
          <cell r="E17">
            <v>1614581.95157</v>
          </cell>
          <cell r="G17">
            <v>1693870.4226699979</v>
          </cell>
          <cell r="I17">
            <v>-4.6809053419220703</v>
          </cell>
        </row>
        <row r="18">
          <cell r="E18">
            <v>-63386.963039999995</v>
          </cell>
          <cell r="G18">
            <v>-98773.776890000008</v>
          </cell>
          <cell r="I18" t="str">
            <v xml:space="preserve"> -</v>
          </cell>
        </row>
        <row r="19">
          <cell r="E19">
            <v>2140.6023599999999</v>
          </cell>
          <cell r="G19">
            <v>1239.1377299999999</v>
          </cell>
          <cell r="I19">
            <v>72.749348855675635</v>
          </cell>
        </row>
        <row r="20">
          <cell r="E20">
            <v>65527.565399999992</v>
          </cell>
          <cell r="G20">
            <v>100012.91462000001</v>
          </cell>
          <cell r="I20">
            <v>-34.480896143290515</v>
          </cell>
        </row>
        <row r="21">
          <cell r="E21">
            <v>-180097.98243999999</v>
          </cell>
          <cell r="G21">
            <v>238252.35128999999</v>
          </cell>
          <cell r="I21" t="str">
            <v xml:space="preserve"> -</v>
          </cell>
        </row>
        <row r="22">
          <cell r="E22">
            <v>60000</v>
          </cell>
          <cell r="G22">
            <v>322800</v>
          </cell>
          <cell r="I22">
            <v>-81.412639405204473</v>
          </cell>
        </row>
        <row r="23">
          <cell r="E23">
            <v>240097.98243999999</v>
          </cell>
          <cell r="G23">
            <v>84547.648710000009</v>
          </cell>
          <cell r="I23">
            <v>183.97949097737833</v>
          </cell>
        </row>
        <row r="24">
          <cell r="E24">
            <v>1371097.00609</v>
          </cell>
          <cell r="G24">
            <v>1833348.9970699977</v>
          </cell>
          <cell r="I24">
            <v>-25.21352954177053</v>
          </cell>
        </row>
        <row r="25">
          <cell r="E25">
            <v>238648.16517999955</v>
          </cell>
          <cell r="G25">
            <v>104052.17539000139</v>
          </cell>
          <cell r="I25">
            <v>129.35432564049188</v>
          </cell>
        </row>
        <row r="26">
          <cell r="E26">
            <v>868411.6493299976</v>
          </cell>
          <cell r="G26">
            <v>695002.12487000041</v>
          </cell>
          <cell r="I26">
            <v>24.950934429507441</v>
          </cell>
        </row>
        <row r="27">
          <cell r="E27">
            <v>741333.52194000199</v>
          </cell>
          <cell r="G27">
            <v>1242399.0475899987</v>
          </cell>
          <cell r="I27">
            <v>-40.330482112165321</v>
          </cell>
        </row>
      </sheetData>
      <sheetData sheetId="8">
        <row r="48">
          <cell r="C48">
            <v>76227.096040000004</v>
          </cell>
        </row>
      </sheetData>
      <sheetData sheetId="9">
        <row r="48">
          <cell r="C48">
            <v>1556455.9223299993</v>
          </cell>
        </row>
      </sheetData>
      <sheetData sheetId="10">
        <row r="60">
          <cell r="AE60">
            <v>1366274.4611199999</v>
          </cell>
        </row>
      </sheetData>
      <sheetData sheetId="11"/>
      <sheetData sheetId="12">
        <row r="6">
          <cell r="E6">
            <v>6175332.9393800003</v>
          </cell>
          <cell r="F6">
            <v>8.9509827154858446</v>
          </cell>
        </row>
        <row r="7">
          <cell r="E7">
            <v>6123401.4111799998</v>
          </cell>
          <cell r="F7">
            <v>13.484770552253078</v>
          </cell>
        </row>
        <row r="8">
          <cell r="E8">
            <v>287064.21418999997</v>
          </cell>
          <cell r="F8">
            <v>21.1651506675828</v>
          </cell>
        </row>
        <row r="9">
          <cell r="E9">
            <v>1445663.0511299986</v>
          </cell>
          <cell r="F9">
            <v>-31.859619194479706</v>
          </cell>
        </row>
        <row r="10">
          <cell r="E10">
            <v>3635.5129899999997</v>
          </cell>
          <cell r="F10">
            <v>1.2324237102803393</v>
          </cell>
        </row>
        <row r="11">
          <cell r="E11">
            <v>1120.64895</v>
          </cell>
          <cell r="F11">
            <v>-73.224401068068929</v>
          </cell>
        </row>
        <row r="12">
          <cell r="E12">
            <v>261672.16584999999</v>
          </cell>
          <cell r="F12">
            <v>109.5999521803674</v>
          </cell>
        </row>
        <row r="13">
          <cell r="E13">
            <v>25854.408800000001</v>
          </cell>
          <cell r="F13">
            <v>-52.861978304636267</v>
          </cell>
        </row>
        <row r="14">
          <cell r="E14">
            <v>556615</v>
          </cell>
          <cell r="F14">
            <v>-62.590811171829962</v>
          </cell>
        </row>
        <row r="15">
          <cell r="E15">
            <v>14880359.352469999</v>
          </cell>
          <cell r="F15">
            <v>-1.4394087718531789</v>
          </cell>
        </row>
        <row r="16">
          <cell r="E16">
            <v>14035097.128869999</v>
          </cell>
          <cell r="F16">
            <v>4.5375585399745066</v>
          </cell>
        </row>
        <row r="17">
          <cell r="E17">
            <v>262792.81479999999</v>
          </cell>
          <cell r="F17">
            <v>103.66964406917769</v>
          </cell>
        </row>
        <row r="18">
          <cell r="E18">
            <v>582469.40879999998</v>
          </cell>
          <cell r="F18">
            <v>-62.244930611642545</v>
          </cell>
        </row>
        <row r="21">
          <cell r="E21">
            <v>2099444.2165800002</v>
          </cell>
          <cell r="F21">
            <v>5.3397188999958711</v>
          </cell>
        </row>
        <row r="22">
          <cell r="E22">
            <v>3359170.04734</v>
          </cell>
          <cell r="F22">
            <v>3.1691159076912667</v>
          </cell>
        </row>
        <row r="23">
          <cell r="E23">
            <v>129668.45342999999</v>
          </cell>
          <cell r="F23">
            <v>-10.363825510418167</v>
          </cell>
        </row>
        <row r="24">
          <cell r="E24">
            <v>5760432.7152999993</v>
          </cell>
          <cell r="F24">
            <v>7.6728514638835454</v>
          </cell>
        </row>
        <row r="25">
          <cell r="E25">
            <v>230905.99022000001</v>
          </cell>
          <cell r="F25">
            <v>-4.3061137327093935E-2</v>
          </cell>
        </row>
        <row r="26">
          <cell r="E26">
            <v>606284.30739999993</v>
          </cell>
          <cell r="F26">
            <v>69.045057668359263</v>
          </cell>
        </row>
        <row r="27">
          <cell r="E27">
            <v>121927.14778</v>
          </cell>
          <cell r="F27">
            <v>-14.224565155652547</v>
          </cell>
        </row>
        <row r="28">
          <cell r="E28">
            <v>608427.64911</v>
          </cell>
          <cell r="F28">
            <v>9.6830624775213092</v>
          </cell>
        </row>
        <row r="29">
          <cell r="E29">
            <v>12916260.527159998</v>
          </cell>
          <cell r="F29">
            <v>7.3659586565256285</v>
          </cell>
        </row>
        <row r="30">
          <cell r="E30">
            <v>11348715.43265</v>
          </cell>
          <cell r="F30">
            <v>5.6322632612539225</v>
          </cell>
        </row>
        <row r="31">
          <cell r="E31">
            <v>837190.29761999997</v>
          </cell>
          <cell r="F31">
            <v>41.978971569917121</v>
          </cell>
        </row>
        <row r="32">
          <cell r="E32">
            <v>730354.79689</v>
          </cell>
          <cell r="F32">
            <v>4.806344329890555</v>
          </cell>
        </row>
        <row r="33">
          <cell r="E33"/>
        </row>
      </sheetData>
      <sheetData sheetId="13"/>
      <sheetData sheetId="14">
        <row r="48">
          <cell r="C48">
            <v>502753.63003999996</v>
          </cell>
        </row>
      </sheetData>
      <sheetData sheetId="15">
        <row r="48">
          <cell r="C48">
            <v>1556455.9223299993</v>
          </cell>
        </row>
      </sheetData>
      <sheetData sheetId="16">
        <row r="6">
          <cell r="E6">
            <v>14035097.128869999</v>
          </cell>
          <cell r="G6">
            <v>13425889.531849997</v>
          </cell>
          <cell r="I6">
            <v>4.5375585399745066</v>
          </cell>
        </row>
        <row r="7">
          <cell r="E7">
            <v>11348715.43265</v>
          </cell>
          <cell r="G7">
            <v>10743607.191849999</v>
          </cell>
          <cell r="I7">
            <v>5.6322632612539225</v>
          </cell>
        </row>
        <row r="8">
          <cell r="E8">
            <v>2099444.2165800002</v>
          </cell>
          <cell r="G8">
            <v>1993022.4216499999</v>
          </cell>
          <cell r="I8">
            <v>5.3397188999958711</v>
          </cell>
        </row>
        <row r="9">
          <cell r="E9">
            <v>3359170.04734</v>
          </cell>
          <cell r="G9">
            <v>3255984.13613</v>
          </cell>
          <cell r="I9">
            <v>3.1691159076912667</v>
          </cell>
        </row>
        <row r="10">
          <cell r="E10">
            <v>129668.45342999999</v>
          </cell>
          <cell r="G10">
            <v>144660.85168000002</v>
          </cell>
          <cell r="I10">
            <v>-10.363825510418167</v>
          </cell>
        </row>
        <row r="11">
          <cell r="E11">
            <v>5760432.7152999993</v>
          </cell>
          <cell r="G11">
            <v>5349939.7823900003</v>
          </cell>
          <cell r="I11">
            <v>7.6728514638835454</v>
          </cell>
        </row>
        <row r="12">
          <cell r="E12">
            <v>2686381.6962199993</v>
          </cell>
          <cell r="G12">
            <v>2682282.339999998</v>
          </cell>
          <cell r="I12">
            <v>0.15283089922597526</v>
          </cell>
        </row>
        <row r="13">
          <cell r="E13">
            <v>262792.81479999999</v>
          </cell>
          <cell r="G13">
            <v>129028.95568999999</v>
          </cell>
          <cell r="I13">
            <v>103.66964406917769</v>
          </cell>
        </row>
        <row r="14">
          <cell r="E14">
            <v>837190.29761999997</v>
          </cell>
          <cell r="G14">
            <v>589657.95311999996</v>
          </cell>
          <cell r="I14">
            <v>41.978971569917121</v>
          </cell>
        </row>
        <row r="15">
          <cell r="E15">
            <v>230905.99022000001</v>
          </cell>
          <cell r="G15">
            <v>231005.46380000003</v>
          </cell>
          <cell r="I15">
            <v>-4.3061137327093935E-2</v>
          </cell>
        </row>
        <row r="16">
          <cell r="E16">
            <v>606284.30739999993</v>
          </cell>
          <cell r="G16">
            <v>358652.48931999994</v>
          </cell>
          <cell r="I16">
            <v>69.045057668359263</v>
          </cell>
        </row>
        <row r="17">
          <cell r="E17">
            <v>2111984.2133999993</v>
          </cell>
          <cell r="G17">
            <v>2221653.3425699985</v>
          </cell>
          <cell r="I17">
            <v>-4.9363745040049478</v>
          </cell>
        </row>
        <row r="18">
          <cell r="E18">
            <v>-96072.738979999995</v>
          </cell>
          <cell r="G18">
            <v>-87298.619400000011</v>
          </cell>
          <cell r="I18" t="str">
            <v xml:space="preserve"> -</v>
          </cell>
        </row>
        <row r="19">
          <cell r="E19">
            <v>25854.408800000001</v>
          </cell>
          <cell r="G19">
            <v>54848.311130000002</v>
          </cell>
          <cell r="I19">
            <v>-52.861978304636267</v>
          </cell>
        </row>
        <row r="20">
          <cell r="E20">
            <v>121927.14778</v>
          </cell>
          <cell r="G20">
            <v>142146.93053000001</v>
          </cell>
          <cell r="I20">
            <v>-14.224565155652547</v>
          </cell>
        </row>
        <row r="21">
          <cell r="E21">
            <v>-51812.649109999998</v>
          </cell>
          <cell r="G21">
            <v>933195.52023999975</v>
          </cell>
          <cell r="I21" t="str">
            <v xml:space="preserve"> -</v>
          </cell>
        </row>
        <row r="22">
          <cell r="E22">
            <v>556615</v>
          </cell>
          <cell r="G22">
            <v>1487909.8356199998</v>
          </cell>
          <cell r="I22">
            <v>-62.590811171829962</v>
          </cell>
        </row>
        <row r="23">
          <cell r="E23">
            <v>608427.64911</v>
          </cell>
          <cell r="G23">
            <v>554714.31538000004</v>
          </cell>
          <cell r="I23">
            <v>9.6830624775213092</v>
          </cell>
        </row>
        <row r="24">
          <cell r="E24">
            <v>1964098.8253099993</v>
          </cell>
          <cell r="G24">
            <v>3067550.2434099978</v>
          </cell>
          <cell r="I24">
            <v>-35.971747177427247</v>
          </cell>
        </row>
        <row r="25">
          <cell r="E25">
            <v>265416.16802000068</v>
          </cell>
          <cell r="G25">
            <v>295601.5720100021</v>
          </cell>
          <cell r="I25">
            <v>-10.211516733402238</v>
          </cell>
        </row>
        <row r="26">
          <cell r="E26">
            <v>1887797.829049997</v>
          </cell>
          <cell r="G26">
            <v>1514670.370740002</v>
          </cell>
          <cell r="I26">
            <v>24.634234980624935</v>
          </cell>
        </row>
        <row r="27">
          <cell r="E27">
            <v>341717.16428000294</v>
          </cell>
          <cell r="G27">
            <v>1848481.4446799979</v>
          </cell>
          <cell r="I27">
            <v>-81.513627563669715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>
      <selection activeCell="B9" sqref="B9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223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5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B93" sqref="B93:N93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2022-ko 3.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224</v>
      </c>
      <c r="C93" s="74">
        <v>306135.15841000003</v>
      </c>
      <c r="D93" s="74">
        <v>423427.65203999996</v>
      </c>
      <c r="E93" s="74">
        <v>27476.69759</v>
      </c>
      <c r="F93" s="74">
        <v>10225099.268139999</v>
      </c>
      <c r="G93" s="74">
        <v>10982138.776179999</v>
      </c>
      <c r="H93" s="74">
        <v>163322.08283</v>
      </c>
      <c r="I93" s="74">
        <v>140169.52262</v>
      </c>
      <c r="J93" s="74">
        <v>303491.60545000003</v>
      </c>
      <c r="K93" s="74">
        <v>65527.565399999992</v>
      </c>
      <c r="L93" s="74">
        <v>240097.98243999999</v>
      </c>
      <c r="M93" s="74">
        <v>305625.54784000001</v>
      </c>
      <c r="N93" s="75">
        <v>11591255.929469999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3.95" customHeight="1" x14ac:dyDescent="0.2">
      <c r="A94" s="7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255" x14ac:dyDescent="0.2">
      <c r="B95" s="299" t="s">
        <v>27</v>
      </c>
      <c r="C95" s="299"/>
    </row>
  </sheetData>
  <mergeCells count="1">
    <mergeCell ref="B95:C95"/>
  </mergeCells>
  <phoneticPr fontId="19" type="noConversion"/>
  <hyperlinks>
    <hyperlink ref="B95:C9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5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F101" sqref="F101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2022-ko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224</v>
      </c>
      <c r="C93" s="82">
        <v>6175332.9393800003</v>
      </c>
      <c r="D93" s="82">
        <v>6122089.2580800001</v>
      </c>
      <c r="E93" s="82">
        <v>174534.27339999995</v>
      </c>
      <c r="F93" s="82">
        <v>367568.19289000001</v>
      </c>
      <c r="G93" s="82">
        <v>3531.9380999999998</v>
      </c>
      <c r="H93" s="82">
        <v>12843056.601849999</v>
      </c>
      <c r="I93" s="82">
        <v>1120.26395</v>
      </c>
      <c r="J93" s="82">
        <v>56035.467400000001</v>
      </c>
      <c r="K93" s="82">
        <v>57155.731350000002</v>
      </c>
      <c r="L93" s="82">
        <v>2140.6023599999999</v>
      </c>
      <c r="M93" s="82">
        <v>60000</v>
      </c>
      <c r="N93" s="82">
        <v>62140.602359999997</v>
      </c>
      <c r="O93" s="81">
        <v>12962352.935559999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3.95" customHeight="1" x14ac:dyDescent="0.2">
      <c r="A94" s="7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</row>
    <row r="95" spans="1:255" ht="19.5" customHeight="1" x14ac:dyDescent="0.2">
      <c r="A95" s="64"/>
      <c r="B95" s="299" t="s">
        <v>27</v>
      </c>
      <c r="C95" s="299"/>
      <c r="O95"/>
    </row>
  </sheetData>
  <mergeCells count="1">
    <mergeCell ref="B95:C95"/>
  </mergeCells>
  <phoneticPr fontId="19" type="noConversion"/>
  <hyperlinks>
    <hyperlink ref="B95:C9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8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F89" sqref="F89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2022-ko 3.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207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208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210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211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212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213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214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215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216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53" t="s">
        <v>217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218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141" customFormat="1" ht="13.5" customHeight="1" x14ac:dyDescent="0.2">
      <c r="A83" s="148"/>
      <c r="B83" s="253" t="s">
        <v>221</v>
      </c>
      <c r="C83" s="171">
        <v>1858053.19676</v>
      </c>
      <c r="D83" s="144">
        <v>1693414.23422</v>
      </c>
      <c r="E83" s="144">
        <v>110559.01625999999</v>
      </c>
      <c r="F83" s="172">
        <v>54079.946279999996</v>
      </c>
      <c r="G83" s="171">
        <v>1816798.8162500001</v>
      </c>
      <c r="H83" s="144">
        <v>56077.283920000002</v>
      </c>
      <c r="I83" s="144">
        <v>1263032.7716300001</v>
      </c>
      <c r="J83" s="144">
        <v>466562.88435000001</v>
      </c>
      <c r="K83" s="243">
        <v>31125.876349999999</v>
      </c>
    </row>
    <row r="84" spans="1:11" s="141" customFormat="1" ht="13.5" customHeight="1" x14ac:dyDescent="0.2">
      <c r="A84" s="148"/>
      <c r="B84" s="253" t="s">
        <v>222</v>
      </c>
      <c r="C84" s="171">
        <v>3427120.4117999999</v>
      </c>
      <c r="D84" s="144">
        <v>2900954.1034299997</v>
      </c>
      <c r="E84" s="144">
        <v>315563.66453000001</v>
      </c>
      <c r="F84" s="172">
        <v>210602.64384000003</v>
      </c>
      <c r="G84" s="171">
        <v>3733616.0016700006</v>
      </c>
      <c r="H84" s="144">
        <v>116468.49018000001</v>
      </c>
      <c r="I84" s="144">
        <v>2974391.3499700003</v>
      </c>
      <c r="J84" s="144">
        <v>581625.52368999994</v>
      </c>
      <c r="K84" s="243">
        <v>61130.637830000007</v>
      </c>
    </row>
    <row r="85" spans="1:11" s="141" customFormat="1" ht="13.5" customHeight="1" x14ac:dyDescent="0.2">
      <c r="A85" s="148"/>
      <c r="B85" s="253" t="s">
        <v>224</v>
      </c>
      <c r="C85" s="171">
        <v>6175332.9393799994</v>
      </c>
      <c r="D85" s="144">
        <v>4711333.5633299993</v>
      </c>
      <c r="E85" s="144">
        <v>1059029.0269300002</v>
      </c>
      <c r="F85" s="172">
        <v>404970.34912000003</v>
      </c>
      <c r="G85" s="171">
        <v>6122089.2580799991</v>
      </c>
      <c r="H85" s="144">
        <v>173611.62727</v>
      </c>
      <c r="I85" s="144">
        <v>4827587.4516599998</v>
      </c>
      <c r="J85" s="144">
        <v>1030436.2671099997</v>
      </c>
      <c r="K85" s="243">
        <v>90453.91204000001</v>
      </c>
    </row>
    <row r="86" spans="1:11" s="71" customFormat="1" ht="6" customHeight="1" x14ac:dyDescent="0.2">
      <c r="A86" s="72"/>
      <c r="B86" s="248"/>
      <c r="C86" s="249"/>
      <c r="D86" s="250"/>
      <c r="E86" s="250"/>
      <c r="F86" s="251"/>
      <c r="G86" s="249"/>
      <c r="H86" s="250"/>
      <c r="I86" s="250"/>
      <c r="J86" s="250"/>
      <c r="K86" s="252"/>
    </row>
    <row r="87" spans="1:11" s="71" customFormat="1" ht="5.25" customHeight="1" x14ac:dyDescent="0.2">
      <c r="A87" s="72"/>
      <c r="B87" s="76"/>
      <c r="C87" s="155"/>
      <c r="D87" s="155"/>
      <c r="E87" s="155"/>
      <c r="F87" s="155"/>
      <c r="G87" s="155"/>
      <c r="H87" s="155"/>
      <c r="I87" s="155"/>
      <c r="J87" s="155"/>
      <c r="K87" s="155"/>
    </row>
    <row r="88" spans="1:11" x14ac:dyDescent="0.3">
      <c r="B88" s="300" t="s">
        <v>27</v>
      </c>
      <c r="C88" s="300"/>
    </row>
  </sheetData>
  <mergeCells count="1">
    <mergeCell ref="B88:C88"/>
  </mergeCells>
  <phoneticPr fontId="31" type="noConversion"/>
  <hyperlinks>
    <hyperlink ref="B88:C8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>
      <selection activeCell="I34" sqref="I34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2022-ko 3. hiruhilabetea</v>
      </c>
    </row>
    <row r="2" spans="2:10" s="4" customFormat="1" ht="29.25" customHeight="1" x14ac:dyDescent="0.2">
      <c r="B2" s="306" t="s">
        <v>147</v>
      </c>
      <c r="C2" s="306"/>
      <c r="D2" s="306"/>
      <c r="E2" s="306"/>
      <c r="F2" s="306"/>
      <c r="G2" s="306"/>
      <c r="H2" s="306"/>
      <c r="I2" s="306"/>
      <c r="J2" s="306"/>
    </row>
    <row r="3" spans="2:10" s="4" customFormat="1" ht="23.25" customHeight="1" x14ac:dyDescent="0.2">
      <c r="B3" s="98"/>
      <c r="C3" s="263"/>
      <c r="D3" s="263"/>
      <c r="E3" s="263"/>
      <c r="F3" s="263"/>
      <c r="G3" s="98"/>
      <c r="H3" s="263"/>
      <c r="I3" s="263"/>
      <c r="J3" s="263"/>
    </row>
    <row r="4" spans="2:10" s="85" customFormat="1" ht="41.25" customHeight="1" x14ac:dyDescent="0.2">
      <c r="B4" s="99"/>
      <c r="C4" s="260"/>
      <c r="D4" s="166" t="s">
        <v>148</v>
      </c>
      <c r="E4" s="254" t="s">
        <v>220</v>
      </c>
      <c r="F4"/>
      <c r="G4" s="99"/>
      <c r="H4" s="260"/>
      <c r="I4" s="166" t="s">
        <v>149</v>
      </c>
      <c r="J4" s="254" t="s">
        <v>220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f>'[1]consolidado GV-DDFF'!E21</f>
        <v>2099444.2165800002</v>
      </c>
      <c r="E6" s="97">
        <f>'[1]consolidado GV-DDFF'!F21</f>
        <v>5.3397188999958711</v>
      </c>
      <c r="F6" s="92"/>
      <c r="G6" s="89">
        <v>1</v>
      </c>
      <c r="H6" s="90" t="s">
        <v>49</v>
      </c>
      <c r="I6" s="96">
        <f>'[1]consolidado GV-DDFF'!E6</f>
        <v>6175332.9393800003</v>
      </c>
      <c r="J6" s="97">
        <f>'[1]consolidado GV-DDFF'!F6</f>
        <v>8.9509827154858446</v>
      </c>
    </row>
    <row r="7" spans="2:10" ht="18" customHeight="1" x14ac:dyDescent="0.2">
      <c r="B7" s="89">
        <v>2</v>
      </c>
      <c r="C7" s="90" t="s">
        <v>36</v>
      </c>
      <c r="D7" s="96">
        <f>'[1]consolidado GV-DDFF'!E22</f>
        <v>3359170.04734</v>
      </c>
      <c r="E7" s="97">
        <f>'[1]consolidado GV-DDFF'!F22</f>
        <v>3.1691159076912667</v>
      </c>
      <c r="F7" s="92"/>
      <c r="G7" s="89">
        <v>2</v>
      </c>
      <c r="H7" s="90" t="s">
        <v>50</v>
      </c>
      <c r="I7" s="96">
        <f>'[1]consolidado GV-DDFF'!E7</f>
        <v>6123401.4111799998</v>
      </c>
      <c r="J7" s="97">
        <f>'[1]consolidado GV-DDFF'!F7</f>
        <v>13.484770552253078</v>
      </c>
    </row>
    <row r="8" spans="2:10" ht="18" customHeight="1" x14ac:dyDescent="0.2">
      <c r="B8" s="89">
        <v>3</v>
      </c>
      <c r="C8" s="90" t="s">
        <v>37</v>
      </c>
      <c r="D8" s="96">
        <f>'[1]consolidado GV-DDFF'!E23</f>
        <v>129668.45342999999</v>
      </c>
      <c r="E8" s="97">
        <f>'[1]consolidado GV-DDFF'!F23</f>
        <v>-10.363825510418167</v>
      </c>
      <c r="F8" s="92"/>
      <c r="G8" s="89">
        <v>3</v>
      </c>
      <c r="H8" s="90" t="s">
        <v>51</v>
      </c>
      <c r="I8" s="96">
        <f>'[1]consolidado GV-DDFF'!E8</f>
        <v>287064.21418999997</v>
      </c>
      <c r="J8" s="97">
        <f>'[1]consolidado GV-DDFF'!F8</f>
        <v>21.1651506675828</v>
      </c>
    </row>
    <row r="9" spans="2:10" ht="18" customHeight="1" x14ac:dyDescent="0.2">
      <c r="B9" s="89">
        <v>4</v>
      </c>
      <c r="C9" s="90" t="s">
        <v>38</v>
      </c>
      <c r="D9" s="96">
        <f>'[1]consolidado GV-DDFF'!E24</f>
        <v>5760432.7152999993</v>
      </c>
      <c r="E9" s="97">
        <f>'[1]consolidado GV-DDFF'!F24</f>
        <v>7.6728514638835454</v>
      </c>
      <c r="F9" s="92"/>
      <c r="G9" s="89">
        <v>4</v>
      </c>
      <c r="H9" s="90" t="s">
        <v>52</v>
      </c>
      <c r="I9" s="96">
        <f>'[1]consolidado GV-DDFF'!E9</f>
        <v>1445663.0511299986</v>
      </c>
      <c r="J9" s="97">
        <f>'[1]consolidado GV-DDFF'!F9</f>
        <v>-31.859619194479706</v>
      </c>
    </row>
    <row r="10" spans="2:10" ht="18" customHeight="1" x14ac:dyDescent="0.2">
      <c r="B10" s="89">
        <v>6</v>
      </c>
      <c r="C10" s="90" t="s">
        <v>39</v>
      </c>
      <c r="D10" s="96">
        <f>'[1]consolidado GV-DDFF'!E25</f>
        <v>230905.99022000001</v>
      </c>
      <c r="E10" s="97">
        <f>'[1]consolidado GV-DDFF'!F25</f>
        <v>-4.3061137327093935E-2</v>
      </c>
      <c r="F10" s="92"/>
      <c r="G10" s="89">
        <v>5</v>
      </c>
      <c r="H10" s="90" t="s">
        <v>53</v>
      </c>
      <c r="I10" s="96">
        <f>'[1]consolidado GV-DDFF'!E10</f>
        <v>3635.5129899999997</v>
      </c>
      <c r="J10" s="97">
        <f>'[1]consolidado GV-DDFF'!F10</f>
        <v>1.2324237102803393</v>
      </c>
    </row>
    <row r="11" spans="2:10" ht="18" customHeight="1" x14ac:dyDescent="0.2">
      <c r="B11" s="89">
        <v>7</v>
      </c>
      <c r="C11" s="90" t="s">
        <v>40</v>
      </c>
      <c r="D11" s="96">
        <f>'[1]consolidado GV-DDFF'!E26</f>
        <v>606284.30739999993</v>
      </c>
      <c r="E11" s="97">
        <f>'[1]consolidado GV-DDFF'!F26</f>
        <v>69.045057668359263</v>
      </c>
      <c r="F11" s="92"/>
      <c r="G11" s="89">
        <v>6</v>
      </c>
      <c r="H11" s="90" t="s">
        <v>54</v>
      </c>
      <c r="I11" s="96">
        <f>'[1]consolidado GV-DDFF'!E11</f>
        <v>1120.64895</v>
      </c>
      <c r="J11" s="97">
        <f>'[1]consolidado GV-DDFF'!F11</f>
        <v>-73.224401068068929</v>
      </c>
    </row>
    <row r="12" spans="2:10" ht="18" customHeight="1" x14ac:dyDescent="0.2">
      <c r="B12" s="89">
        <v>8</v>
      </c>
      <c r="C12" s="90" t="s">
        <v>41</v>
      </c>
      <c r="D12" s="96">
        <f>'[1]consolidado GV-DDFF'!E27</f>
        <v>121927.14778</v>
      </c>
      <c r="E12" s="97">
        <f>'[1]consolidado GV-DDFF'!F27</f>
        <v>-14.224565155652547</v>
      </c>
      <c r="F12" s="92"/>
      <c r="G12" s="89">
        <v>7</v>
      </c>
      <c r="H12" s="90" t="s">
        <v>55</v>
      </c>
      <c r="I12" s="96">
        <f>'[1]consolidado GV-DDFF'!E12</f>
        <v>261672.16584999999</v>
      </c>
      <c r="J12" s="97">
        <f>'[1]consolidado GV-DDFF'!F12</f>
        <v>109.5999521803674</v>
      </c>
    </row>
    <row r="13" spans="2:10" ht="18" customHeight="1" x14ac:dyDescent="0.2">
      <c r="B13" s="89">
        <v>9</v>
      </c>
      <c r="C13" s="90" t="s">
        <v>42</v>
      </c>
      <c r="D13" s="96">
        <f>'[1]consolidado GV-DDFF'!E28</f>
        <v>608427.64911</v>
      </c>
      <c r="E13" s="97">
        <f>'[1]consolidado GV-DDFF'!F28</f>
        <v>9.6830624775213092</v>
      </c>
      <c r="F13" s="92"/>
      <c r="G13" s="89">
        <v>8</v>
      </c>
      <c r="H13" s="90" t="s">
        <v>56</v>
      </c>
      <c r="I13" s="96">
        <f>'[1]consolidado GV-DDFF'!E13</f>
        <v>25854.408800000001</v>
      </c>
      <c r="J13" s="97">
        <f>'[1]consolidado GV-DDFF'!F13</f>
        <v>-52.861978304636267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f>'[1]consolidado GV-DDFF'!E14</f>
        <v>556615</v>
      </c>
      <c r="J14" s="97">
        <f>'[1]consolidado GV-DDFF'!F14</f>
        <v>-62.590811171829962</v>
      </c>
    </row>
    <row r="15" spans="2:10" s="188" customFormat="1" ht="5.0999999999999996" customHeight="1" x14ac:dyDescent="0.2">
      <c r="B15" s="89"/>
      <c r="C15" s="90"/>
      <c r="D15" s="322"/>
      <c r="E15" s="323"/>
      <c r="F15" s="324"/>
      <c r="G15" s="325"/>
      <c r="H15" s="326"/>
      <c r="I15" s="322"/>
      <c r="J15" s="323"/>
    </row>
    <row r="16" spans="2:10" ht="18" customHeight="1" x14ac:dyDescent="0.2">
      <c r="B16" s="29"/>
      <c r="C16" s="173" t="s">
        <v>150</v>
      </c>
      <c r="D16" s="264">
        <f>'[1]consolidado GV-DDFF'!E29</f>
        <v>12916260.527159998</v>
      </c>
      <c r="E16" s="189">
        <f>'[1]consolidado GV-DDFF'!F29</f>
        <v>7.3659586565256285</v>
      </c>
      <c r="F16" s="92"/>
      <c r="G16" s="29"/>
      <c r="H16" s="173" t="s">
        <v>151</v>
      </c>
      <c r="I16" s="264">
        <f>'[1]consolidado GV-DDFF'!E15</f>
        <v>14880359.352469999</v>
      </c>
      <c r="J16" s="189">
        <f>'[1]consolidado GV-DDFF'!F15</f>
        <v>-1.4394087718531789</v>
      </c>
    </row>
    <row r="17" spans="2:10" s="188" customFormat="1" ht="5.0999999999999996" customHeight="1" x14ac:dyDescent="0.2">
      <c r="B17" s="26"/>
      <c r="C17" s="265"/>
      <c r="D17" s="327"/>
      <c r="E17" s="328"/>
      <c r="F17" s="324"/>
      <c r="G17" s="329"/>
      <c r="H17" s="330"/>
      <c r="I17" s="327"/>
      <c r="J17" s="328"/>
    </row>
    <row r="18" spans="2:10" ht="18" customHeight="1" x14ac:dyDescent="0.2">
      <c r="B18" s="28"/>
      <c r="C18" s="22" t="s">
        <v>44</v>
      </c>
      <c r="D18" s="96">
        <f>'[1]consolidado GV-DDFF'!E30</f>
        <v>11348715.43265</v>
      </c>
      <c r="E18" s="97">
        <f>'[1]consolidado GV-DDFF'!F30</f>
        <v>5.6322632612539225</v>
      </c>
      <c r="F18" s="92"/>
      <c r="G18" s="28"/>
      <c r="H18" s="22" t="s">
        <v>44</v>
      </c>
      <c r="I18" s="96">
        <f>'[1]consolidado GV-DDFF'!E16</f>
        <v>14035097.128869999</v>
      </c>
      <c r="J18" s="97">
        <f>'[1]consolidado GV-DDFF'!F16</f>
        <v>4.5375585399745066</v>
      </c>
    </row>
    <row r="19" spans="2:10" ht="18" customHeight="1" x14ac:dyDescent="0.2">
      <c r="B19" s="28"/>
      <c r="C19" s="22" t="s">
        <v>45</v>
      </c>
      <c r="D19" s="96">
        <f>'[1]consolidado GV-DDFF'!E31</f>
        <v>837190.29761999997</v>
      </c>
      <c r="E19" s="97">
        <f>'[1]consolidado GV-DDFF'!F31</f>
        <v>41.978971569917121</v>
      </c>
      <c r="F19" s="95"/>
      <c r="G19" s="28"/>
      <c r="H19" s="22" t="s">
        <v>45</v>
      </c>
      <c r="I19" s="96">
        <f>'[1]consolidado GV-DDFF'!E17</f>
        <v>262792.81479999999</v>
      </c>
      <c r="J19" s="97">
        <f>'[1]consolidado GV-DDFF'!F17</f>
        <v>103.66964406917769</v>
      </c>
    </row>
    <row r="20" spans="2:10" ht="18" customHeight="1" x14ac:dyDescent="0.2">
      <c r="B20" s="28"/>
      <c r="C20" s="22" t="s">
        <v>46</v>
      </c>
      <c r="D20" s="96">
        <f>'[1]consolidado GV-DDFF'!E32</f>
        <v>730354.79689</v>
      </c>
      <c r="E20" s="97">
        <f>'[1]consolidado GV-DDFF'!F32</f>
        <v>4.806344329890555</v>
      </c>
      <c r="F20" s="92"/>
      <c r="G20" s="28"/>
      <c r="H20" s="22" t="s">
        <v>46</v>
      </c>
      <c r="I20" s="96">
        <f>'[1]consolidado GV-DDFF'!E18</f>
        <v>582469.40879999998</v>
      </c>
      <c r="J20" s="97">
        <f>'[1]consolidado GV-DDFF'!F18</f>
        <v>-62.244930611642545</v>
      </c>
    </row>
    <row r="21" spans="2:10" ht="5.0999999999999996" customHeight="1" x14ac:dyDescent="0.2">
      <c r="B21" s="28"/>
      <c r="C21" s="22"/>
      <c r="D21" s="96">
        <f>'[1]consolidado GV-DDFF'!E33</f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66">
        <f>SUM(D18:D21)</f>
        <v>12916260.52716</v>
      </c>
      <c r="E22" s="190">
        <f>'[1]consolidado GV-DDFF'!F29</f>
        <v>7.3659586565256285</v>
      </c>
      <c r="F22" s="92"/>
      <c r="G22" s="49"/>
      <c r="H22" s="174" t="s">
        <v>151</v>
      </c>
      <c r="I22" s="266">
        <f>SUM(I18:I20)</f>
        <v>14880359.352469999</v>
      </c>
      <c r="J22" s="190">
        <f>'[1]consolidado GV-DDFF'!F15</f>
        <v>-1.4394087718531789</v>
      </c>
    </row>
    <row r="23" spans="2:10" ht="6" customHeight="1" x14ac:dyDescent="0.2">
      <c r="F23" s="92"/>
    </row>
    <row r="24" spans="2:10" ht="12.75" customHeight="1" x14ac:dyDescent="0.2">
      <c r="C24" s="300" t="s">
        <v>27</v>
      </c>
      <c r="D24" s="300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6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P98" sqref="P98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2022-ko 3.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224</v>
      </c>
      <c r="C93" s="82">
        <v>2099444.2165800002</v>
      </c>
      <c r="D93" s="82">
        <v>3359170.04734</v>
      </c>
      <c r="E93" s="82">
        <v>129668.45342999999</v>
      </c>
      <c r="F93" s="82">
        <v>5760432.7152999993</v>
      </c>
      <c r="G93" s="82">
        <v>11348715.43265</v>
      </c>
      <c r="H93" s="82">
        <v>230905.99022000001</v>
      </c>
      <c r="I93" s="82">
        <v>606284.30739999993</v>
      </c>
      <c r="J93" s="82">
        <v>837190.29761999997</v>
      </c>
      <c r="K93" s="82">
        <v>121927.14778</v>
      </c>
      <c r="L93" s="82">
        <v>608427.64911</v>
      </c>
      <c r="M93" s="82">
        <v>730354.79689</v>
      </c>
      <c r="N93" s="81">
        <v>12916260.52716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3.95" customHeight="1" x14ac:dyDescent="0.2">
      <c r="A94" s="7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255" s="71" customFormat="1" ht="6" customHeight="1" x14ac:dyDescent="0.2">
      <c r="A95" s="72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</row>
    <row r="96" spans="1:255" x14ac:dyDescent="0.2">
      <c r="B96" s="300" t="s">
        <v>27</v>
      </c>
      <c r="C96" s="300"/>
    </row>
  </sheetData>
  <mergeCells count="1">
    <mergeCell ref="B96:C96"/>
  </mergeCells>
  <phoneticPr fontId="0" type="noConversion"/>
  <hyperlinks>
    <hyperlink ref="B96:C9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5"/>
  <sheetViews>
    <sheetView showGridLines="0" showZeros="0" zoomScaleNormal="100" workbookViewId="0">
      <pane xSplit="2" ySplit="5" topLeftCell="C66" activePane="bottomRight" state="frozen"/>
      <selection pane="topRight"/>
      <selection pane="bottomLeft"/>
      <selection pane="bottomRight" activeCell="L98" sqref="L98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2022-ko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224</v>
      </c>
      <c r="C93" s="83">
        <v>6175332.9393800003</v>
      </c>
      <c r="D93" s="83">
        <v>6123401.4111799998</v>
      </c>
      <c r="E93" s="83">
        <v>287064.21418999997</v>
      </c>
      <c r="F93" s="83">
        <v>1445663.0511299986</v>
      </c>
      <c r="G93" s="83">
        <v>3635.5129899999997</v>
      </c>
      <c r="H93" s="83">
        <v>14035097.128869999</v>
      </c>
      <c r="I93" s="83">
        <v>1120.64895</v>
      </c>
      <c r="J93" s="83">
        <v>261672.16584999999</v>
      </c>
      <c r="K93" s="83">
        <v>262792.81479999999</v>
      </c>
      <c r="L93" s="83">
        <v>25854.408800000001</v>
      </c>
      <c r="M93" s="83">
        <v>556615</v>
      </c>
      <c r="N93" s="83">
        <v>582469.40879999998</v>
      </c>
      <c r="O93" s="84">
        <v>14880359.352469999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3.95" customHeight="1" x14ac:dyDescent="0.2">
      <c r="A94" s="7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</row>
    <row r="95" spans="1:255" x14ac:dyDescent="0.25">
      <c r="B95" s="299" t="s">
        <v>27</v>
      </c>
      <c r="C95" s="299"/>
    </row>
  </sheetData>
  <mergeCells count="1">
    <mergeCell ref="B95:C95"/>
  </mergeCells>
  <phoneticPr fontId="0" type="noConversion"/>
  <hyperlinks>
    <hyperlink ref="B95:C9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>
      <selection activeCell="L17" sqref="L1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2022-ko 3. hiruhilabetea</v>
      </c>
    </row>
    <row r="2" spans="1:9" ht="18" x14ac:dyDescent="0.2">
      <c r="A2" s="157"/>
      <c r="B2" s="307" t="s">
        <v>58</v>
      </c>
      <c r="C2" s="307"/>
      <c r="D2" s="307"/>
      <c r="E2" s="307"/>
      <c r="F2" s="307"/>
      <c r="G2" s="307"/>
      <c r="H2" s="307"/>
      <c r="I2" s="30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2022</v>
      </c>
      <c r="F4"/>
      <c r="G4" s="175">
        <v>2021</v>
      </c>
      <c r="H4"/>
      <c r="I4" s="177" t="s">
        <v>220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12" t="s">
        <v>59</v>
      </c>
      <c r="C6" s="313"/>
      <c r="D6" s="93"/>
      <c r="E6" s="179">
        <f>'[1]Magnitudes presup GV-DDFF'!E6</f>
        <v>14035097.128869999</v>
      </c>
      <c r="F6"/>
      <c r="G6" s="179">
        <f>'[1]Magnitudes presup GV-DDFF'!G6</f>
        <v>13425889.531849997</v>
      </c>
      <c r="H6"/>
      <c r="I6" s="256">
        <f>'[1]Magnitudes presup GV-DDFF'!I6</f>
        <v>4.5375585399745066</v>
      </c>
    </row>
    <row r="7" spans="1:9" ht="19.5" customHeight="1" x14ac:dyDescent="0.2">
      <c r="A7" s="93"/>
      <c r="B7" s="308" t="s">
        <v>60</v>
      </c>
      <c r="C7" s="309"/>
      <c r="D7" s="93"/>
      <c r="E7" s="180">
        <f>'[1]Magnitudes presup GV-DDFF'!E7</f>
        <v>11348715.43265</v>
      </c>
      <c r="F7"/>
      <c r="G7" s="180">
        <f>'[1]Magnitudes presup GV-DDFF'!G7</f>
        <v>10743607.191849999</v>
      </c>
      <c r="H7"/>
      <c r="I7" s="257">
        <f>'[1]Magnitudes presup GV-DDFF'!I7</f>
        <v>5.6322632612539225</v>
      </c>
    </row>
    <row r="8" spans="1:9" ht="12.75" x14ac:dyDescent="0.2">
      <c r="A8" s="93"/>
      <c r="B8" s="161"/>
      <c r="C8" s="162" t="s">
        <v>61</v>
      </c>
      <c r="D8" s="93"/>
      <c r="E8" s="181">
        <f>'[1]Magnitudes presup GV-DDFF'!E8</f>
        <v>2099444.2165800002</v>
      </c>
      <c r="F8"/>
      <c r="G8" s="181">
        <f>'[1]Magnitudes presup GV-DDFF'!G8</f>
        <v>1993022.4216499999</v>
      </c>
      <c r="H8"/>
      <c r="I8" s="258">
        <f>'[1]Magnitudes presup GV-DDFF'!I8</f>
        <v>5.3397188999958711</v>
      </c>
    </row>
    <row r="9" spans="1:9" ht="12.75" x14ac:dyDescent="0.2">
      <c r="A9" s="93"/>
      <c r="B9" s="161"/>
      <c r="C9" s="162" t="s">
        <v>62</v>
      </c>
      <c r="D9" s="93"/>
      <c r="E9" s="181">
        <f>'[1]Magnitudes presup GV-DDFF'!E9</f>
        <v>3359170.04734</v>
      </c>
      <c r="F9"/>
      <c r="G9" s="181">
        <f>'[1]Magnitudes presup GV-DDFF'!G9</f>
        <v>3255984.13613</v>
      </c>
      <c r="H9"/>
      <c r="I9" s="258">
        <f>'[1]Magnitudes presup GV-DDFF'!I9</f>
        <v>3.1691159076912667</v>
      </c>
    </row>
    <row r="10" spans="1:9" ht="12.75" x14ac:dyDescent="0.2">
      <c r="A10" s="93"/>
      <c r="B10" s="161"/>
      <c r="C10" s="162" t="s">
        <v>63</v>
      </c>
      <c r="D10" s="93"/>
      <c r="E10" s="181">
        <f>'[1]Magnitudes presup GV-DDFF'!E10</f>
        <v>129668.45342999999</v>
      </c>
      <c r="F10"/>
      <c r="G10" s="181">
        <f>'[1]Magnitudes presup GV-DDFF'!G10</f>
        <v>144660.85168000002</v>
      </c>
      <c r="H10"/>
      <c r="I10" s="258">
        <f>'[1]Magnitudes presup GV-DDFF'!I10</f>
        <v>-10.363825510418167</v>
      </c>
    </row>
    <row r="11" spans="1:9" ht="12.75" x14ac:dyDescent="0.2">
      <c r="A11" s="93"/>
      <c r="B11" s="161"/>
      <c r="C11" s="162" t="s">
        <v>64</v>
      </c>
      <c r="D11" s="93"/>
      <c r="E11" s="181">
        <f>'[1]Magnitudes presup GV-DDFF'!E11</f>
        <v>5760432.7152999993</v>
      </c>
      <c r="F11"/>
      <c r="G11" s="181">
        <f>'[1]Magnitudes presup GV-DDFF'!G11</f>
        <v>5349939.7823900003</v>
      </c>
      <c r="H11"/>
      <c r="I11" s="258">
        <f>'[1]Magnitudes presup GV-DDFF'!I11</f>
        <v>7.6728514638835454</v>
      </c>
    </row>
    <row r="12" spans="1:9" ht="19.5" customHeight="1" x14ac:dyDescent="0.2">
      <c r="A12" s="93"/>
      <c r="B12" s="308" t="s">
        <v>65</v>
      </c>
      <c r="C12" s="309"/>
      <c r="D12" s="93"/>
      <c r="E12" s="180">
        <f>'[1]Magnitudes presup GV-DDFF'!E12</f>
        <v>2686381.6962199993</v>
      </c>
      <c r="F12"/>
      <c r="G12" s="180">
        <f>'[1]Magnitudes presup GV-DDFF'!G12</f>
        <v>2682282.339999998</v>
      </c>
      <c r="H12"/>
      <c r="I12" s="258">
        <f>'[1]Magnitudes presup GV-DDFF'!I12</f>
        <v>0.15283089922597526</v>
      </c>
    </row>
    <row r="13" spans="1:9" ht="19.5" customHeight="1" x14ac:dyDescent="0.2">
      <c r="A13" s="93"/>
      <c r="B13" s="308" t="s">
        <v>66</v>
      </c>
      <c r="C13" s="309"/>
      <c r="D13" s="93"/>
      <c r="E13" s="182">
        <f>'[1]Magnitudes presup GV-DDFF'!E13</f>
        <v>262792.81479999999</v>
      </c>
      <c r="F13"/>
      <c r="G13" s="182">
        <f>'[1]Magnitudes presup GV-DDFF'!G13</f>
        <v>129028.95568999999</v>
      </c>
      <c r="H13"/>
      <c r="I13" s="257">
        <f>'[1]Magnitudes presup GV-DDFF'!I13</f>
        <v>103.66964406917769</v>
      </c>
    </row>
    <row r="14" spans="1:9" ht="19.5" customHeight="1" x14ac:dyDescent="0.2">
      <c r="A14" s="93"/>
      <c r="B14" s="308" t="s">
        <v>67</v>
      </c>
      <c r="C14" s="309"/>
      <c r="D14" s="93"/>
      <c r="E14" s="182">
        <f>'[1]Magnitudes presup GV-DDFF'!E14</f>
        <v>837190.29761999997</v>
      </c>
      <c r="F14"/>
      <c r="G14" s="182">
        <f>'[1]Magnitudes presup GV-DDFF'!G14</f>
        <v>589657.95311999996</v>
      </c>
      <c r="H14"/>
      <c r="I14" s="257">
        <f>'[1]Magnitudes presup GV-DDFF'!I14</f>
        <v>41.978971569917121</v>
      </c>
    </row>
    <row r="15" spans="1:9" ht="12.75" x14ac:dyDescent="0.2">
      <c r="A15" s="93"/>
      <c r="B15" s="160"/>
      <c r="C15" s="162" t="s">
        <v>68</v>
      </c>
      <c r="D15" s="93"/>
      <c r="E15" s="181">
        <f>'[1]Magnitudes presup GV-DDFF'!E15</f>
        <v>230905.99022000001</v>
      </c>
      <c r="F15"/>
      <c r="G15" s="181">
        <f>'[1]Magnitudes presup GV-DDFF'!G15</f>
        <v>231005.46380000003</v>
      </c>
      <c r="H15"/>
      <c r="I15" s="258">
        <f>'[1]Magnitudes presup GV-DDFF'!I15</f>
        <v>-4.3061137327093935E-2</v>
      </c>
    </row>
    <row r="16" spans="1:9" ht="12.75" x14ac:dyDescent="0.2">
      <c r="A16" s="93"/>
      <c r="B16" s="160"/>
      <c r="C16" s="162" t="s">
        <v>69</v>
      </c>
      <c r="D16" s="93"/>
      <c r="E16" s="181">
        <f>'[1]Magnitudes presup GV-DDFF'!E16</f>
        <v>606284.30739999993</v>
      </c>
      <c r="F16"/>
      <c r="G16" s="181">
        <f>'[1]Magnitudes presup GV-DDFF'!G16</f>
        <v>358652.48931999994</v>
      </c>
      <c r="H16"/>
      <c r="I16" s="258">
        <f>'[1]Magnitudes presup GV-DDFF'!I16</f>
        <v>69.045057668359263</v>
      </c>
    </row>
    <row r="17" spans="1:11" ht="19.5" customHeight="1" x14ac:dyDescent="0.2">
      <c r="A17" s="93"/>
      <c r="B17" s="310" t="s">
        <v>169</v>
      </c>
      <c r="C17" s="311"/>
      <c r="D17" s="93"/>
      <c r="E17" s="180">
        <f>'[1]Magnitudes presup GV-DDFF'!E17</f>
        <v>2111984.2133999993</v>
      </c>
      <c r="F17"/>
      <c r="G17" s="180">
        <f>'[1]Magnitudes presup GV-DDFF'!G17</f>
        <v>2221653.3425699985</v>
      </c>
      <c r="H17"/>
      <c r="I17" s="257">
        <f>'[1]Magnitudes presup GV-DDFF'!I17</f>
        <v>-4.9363745040049478</v>
      </c>
      <c r="J17" s="187"/>
      <c r="K17" s="186"/>
    </row>
    <row r="18" spans="1:11" ht="19.5" customHeight="1" x14ac:dyDescent="0.2">
      <c r="A18" s="93"/>
      <c r="B18" s="308" t="s">
        <v>70</v>
      </c>
      <c r="C18" s="309"/>
      <c r="D18" s="93"/>
      <c r="E18" s="180">
        <f>'[1]Magnitudes presup GV-DDFF'!E18</f>
        <v>-96072.738979999995</v>
      </c>
      <c r="F18"/>
      <c r="G18" s="180">
        <f>'[1]Magnitudes presup GV-DDFF'!G18</f>
        <v>-87298.619400000011</v>
      </c>
      <c r="H18"/>
      <c r="I18" s="257" t="str">
        <f>'[1]Magnitudes presup GV-DDFF'!I18</f>
        <v xml:space="preserve"> -</v>
      </c>
    </row>
    <row r="19" spans="1:11" ht="12.75" x14ac:dyDescent="0.2">
      <c r="A19" s="93"/>
      <c r="B19" s="160"/>
      <c r="C19" s="162" t="s">
        <v>71</v>
      </c>
      <c r="D19" s="93"/>
      <c r="E19" s="181">
        <f>'[1]Magnitudes presup GV-DDFF'!E19</f>
        <v>25854.408800000001</v>
      </c>
      <c r="F19"/>
      <c r="G19" s="181">
        <f>'[1]Magnitudes presup GV-DDFF'!G19</f>
        <v>54848.311130000002</v>
      </c>
      <c r="H19"/>
      <c r="I19" s="258">
        <f>'[1]Magnitudes presup GV-DDFF'!I19</f>
        <v>-52.861978304636267</v>
      </c>
    </row>
    <row r="20" spans="1:11" ht="12.75" x14ac:dyDescent="0.2">
      <c r="A20" s="93"/>
      <c r="B20" s="160"/>
      <c r="C20" s="162" t="s">
        <v>72</v>
      </c>
      <c r="D20" s="93"/>
      <c r="E20" s="181">
        <f>'[1]Magnitudes presup GV-DDFF'!E20</f>
        <v>121927.14778</v>
      </c>
      <c r="F20"/>
      <c r="G20" s="181">
        <f>'[1]Magnitudes presup GV-DDFF'!G20</f>
        <v>142146.93053000001</v>
      </c>
      <c r="H20"/>
      <c r="I20" s="258">
        <f>'[1]Magnitudes presup GV-DDFF'!I20</f>
        <v>-14.224565155652547</v>
      </c>
    </row>
    <row r="21" spans="1:11" ht="19.5" customHeight="1" x14ac:dyDescent="0.2">
      <c r="A21" s="93"/>
      <c r="B21" s="308" t="s">
        <v>73</v>
      </c>
      <c r="C21" s="309"/>
      <c r="D21" s="93"/>
      <c r="E21" s="180">
        <f>'[1]Magnitudes presup GV-DDFF'!E21</f>
        <v>-51812.649109999998</v>
      </c>
      <c r="F21"/>
      <c r="G21" s="180">
        <f>'[1]Magnitudes presup GV-DDFF'!G21</f>
        <v>933195.52023999975</v>
      </c>
      <c r="H21"/>
      <c r="I21" s="257" t="str">
        <f>'[1]Magnitudes presup GV-DDFF'!I21</f>
        <v xml:space="preserve"> -</v>
      </c>
    </row>
    <row r="22" spans="1:11" ht="12.75" x14ac:dyDescent="0.2">
      <c r="A22" s="93"/>
      <c r="B22" s="160"/>
      <c r="C22" s="162" t="s">
        <v>74</v>
      </c>
      <c r="D22" s="93"/>
      <c r="E22" s="181">
        <f>'[1]Magnitudes presup GV-DDFF'!E22</f>
        <v>556615</v>
      </c>
      <c r="F22"/>
      <c r="G22" s="181">
        <f>'[1]Magnitudes presup GV-DDFF'!G22</f>
        <v>1487909.8356199998</v>
      </c>
      <c r="H22"/>
      <c r="I22" s="258">
        <f>'[1]Magnitudes presup GV-DDFF'!I22</f>
        <v>-62.590811171829962</v>
      </c>
    </row>
    <row r="23" spans="1:11" ht="12.75" x14ac:dyDescent="0.2">
      <c r="A23" s="93"/>
      <c r="B23" s="160"/>
      <c r="C23" s="162" t="s">
        <v>75</v>
      </c>
      <c r="D23" s="93"/>
      <c r="E23" s="181">
        <f>'[1]Magnitudes presup GV-DDFF'!E23</f>
        <v>608427.64911</v>
      </c>
      <c r="F23"/>
      <c r="G23" s="183">
        <f>'[1]Magnitudes presup GV-DDFF'!G23</f>
        <v>554714.31538000004</v>
      </c>
      <c r="H23"/>
      <c r="I23" s="258">
        <f>'[1]Magnitudes presup GV-DDFF'!I23</f>
        <v>9.6830624775213092</v>
      </c>
    </row>
    <row r="24" spans="1:11" ht="19.5" customHeight="1" x14ac:dyDescent="0.2">
      <c r="A24" s="93"/>
      <c r="B24" s="308" t="s">
        <v>76</v>
      </c>
      <c r="C24" s="309"/>
      <c r="D24" s="93"/>
      <c r="E24" s="180">
        <f>'[1]Magnitudes presup GV-DDFF'!E24</f>
        <v>1964098.8253099993</v>
      </c>
      <c r="F24"/>
      <c r="G24" s="180">
        <f>'[1]Magnitudes presup GV-DDFF'!G24</f>
        <v>3067550.2434099978</v>
      </c>
      <c r="H24"/>
      <c r="I24" s="257">
        <f>'[1]Magnitudes presup GV-DDFF'!I24</f>
        <v>-35.971747177427247</v>
      </c>
    </row>
    <row r="25" spans="1:11" ht="12.75" x14ac:dyDescent="0.2">
      <c r="A25" s="93"/>
      <c r="B25" s="160"/>
      <c r="C25" s="162" t="s">
        <v>77</v>
      </c>
      <c r="D25" s="93"/>
      <c r="E25" s="181">
        <f>'[1]Magnitudes presup GV-DDFF'!E25</f>
        <v>265416.16802000068</v>
      </c>
      <c r="F25"/>
      <c r="G25" s="181">
        <f>'[1]Magnitudes presup GV-DDFF'!G25</f>
        <v>295601.5720100021</v>
      </c>
      <c r="H25"/>
      <c r="I25" s="258">
        <f>'[1]Magnitudes presup GV-DDFF'!I25</f>
        <v>-10.211516733402238</v>
      </c>
    </row>
    <row r="26" spans="1:11" ht="12.75" x14ac:dyDescent="0.2">
      <c r="A26" s="93"/>
      <c r="B26" s="160"/>
      <c r="C26" s="162" t="s">
        <v>78</v>
      </c>
      <c r="D26" s="93"/>
      <c r="E26" s="181">
        <f>'[1]Magnitudes presup GV-DDFF'!E26</f>
        <v>1887797.829049997</v>
      </c>
      <c r="F26"/>
      <c r="G26" s="181">
        <f>'[1]Magnitudes presup GV-DDFF'!G26</f>
        <v>1514670.370740002</v>
      </c>
      <c r="H26"/>
      <c r="I26" s="258">
        <f>'[1]Magnitudes presup GV-DDFF'!I26</f>
        <v>24.634234980624935</v>
      </c>
    </row>
    <row r="27" spans="1:11" ht="30" customHeight="1" x14ac:dyDescent="0.2">
      <c r="A27" s="93"/>
      <c r="B27" s="314" t="s">
        <v>79</v>
      </c>
      <c r="C27" s="315"/>
      <c r="D27" s="93"/>
      <c r="E27" s="184">
        <f>'[1]Magnitudes presup GV-DDFF'!E27</f>
        <v>341717.16428000294</v>
      </c>
      <c r="F27"/>
      <c r="G27" s="184">
        <f>'[1]Magnitudes presup GV-DDFF'!G27</f>
        <v>1848481.4446799979</v>
      </c>
      <c r="H27"/>
      <c r="I27" s="259">
        <f>'[1]Magnitudes presup GV-DDFF'!I27</f>
        <v>-81.513627563669715</v>
      </c>
    </row>
    <row r="28" spans="1:11" ht="14.45" customHeight="1" x14ac:dyDescent="0.2">
      <c r="B28" s="296"/>
      <c r="C28" s="296"/>
      <c r="D28" s="296"/>
      <c r="E28" s="296"/>
      <c r="F28" s="296"/>
      <c r="G28" s="296"/>
      <c r="H28" s="296"/>
      <c r="I28" s="296"/>
    </row>
    <row r="29" spans="1:11" ht="18" customHeight="1" x14ac:dyDescent="0.2">
      <c r="C29" s="300" t="s">
        <v>27</v>
      </c>
      <c r="D29" s="300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>
      <selection activeCell="D32" sqref="D3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2022-ko 3. hiruhilabetea</v>
      </c>
    </row>
    <row r="2" spans="2:31" ht="27" customHeight="1" x14ac:dyDescent="0.2">
      <c r="B2" s="278" t="s">
        <v>28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69" t="s">
        <v>30</v>
      </c>
      <c r="C5" s="270"/>
      <c r="D5" s="271"/>
      <c r="E5"/>
      <c r="F5" s="106">
        <v>2022</v>
      </c>
      <c r="G5" s="107"/>
      <c r="H5" s="108"/>
      <c r="I5"/>
      <c r="J5" s="106">
        <v>2021</v>
      </c>
      <c r="K5" s="107"/>
      <c r="L5" s="108"/>
      <c r="M5"/>
      <c r="N5" s="109" t="s">
        <v>31</v>
      </c>
      <c r="O5" s="110"/>
      <c r="P5" s="110"/>
      <c r="Q5" s="111"/>
      <c r="R5"/>
      <c r="S5" s="283" t="s">
        <v>219</v>
      </c>
      <c r="T5" s="270"/>
      <c r="U5" s="271"/>
    </row>
    <row r="6" spans="2:31" s="13" customFormat="1" ht="24" customHeight="1" x14ac:dyDescent="0.2">
      <c r="B6" s="272"/>
      <c r="C6" s="273"/>
      <c r="D6" s="27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79">
        <v>2022</v>
      </c>
      <c r="O6" s="280"/>
      <c r="P6" s="281">
        <v>2021</v>
      </c>
      <c r="Q6" s="282"/>
      <c r="R6"/>
      <c r="S6" s="272"/>
      <c r="T6" s="273"/>
      <c r="U6" s="274"/>
    </row>
    <row r="7" spans="2:31" s="13" customFormat="1" ht="12.75" customHeight="1" x14ac:dyDescent="0.2">
      <c r="B7" s="275"/>
      <c r="C7" s="276"/>
      <c r="D7" s="27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f>'[1]gastos GV'!F9</f>
        <v>2471106.5072699999</v>
      </c>
      <c r="G9" s="34">
        <f>'[1]gastos GV'!G9</f>
        <v>1793309.0581700001</v>
      </c>
      <c r="H9" s="37">
        <f>'[1]gastos GV'!H9</f>
        <v>1793279.0732499999</v>
      </c>
      <c r="I9" s="200"/>
      <c r="J9" s="31">
        <f>'[1]gastos GV'!J9</f>
        <v>2376659.3231599997</v>
      </c>
      <c r="K9" s="34">
        <f>'[1]gastos GV'!K9</f>
        <v>1695300.2278799999</v>
      </c>
      <c r="L9" s="37">
        <f>'[1]gastos GV'!L9</f>
        <v>1695300.2278800001</v>
      </c>
      <c r="M9"/>
      <c r="N9" s="40">
        <f t="shared" ref="N9:O16" si="0">IF(+$F9=0," ",+G9/$F9*100)</f>
        <v>72.57109529249675</v>
      </c>
      <c r="O9" s="41">
        <f t="shared" si="0"/>
        <v>72.569881871710891</v>
      </c>
      <c r="P9" s="41">
        <f t="shared" ref="P9:Q14" si="1">IF(+$J9=0," ",+K9/$J9*100)</f>
        <v>71.331225782327664</v>
      </c>
      <c r="Q9" s="42">
        <f t="shared" si="1"/>
        <v>71.331225782327678</v>
      </c>
      <c r="R9"/>
      <c r="S9" s="40">
        <f t="shared" ref="S9:U16" si="2">IF(+J9=0," ",(+F9/J9-1)*100)</f>
        <v>3.9739470941263733</v>
      </c>
      <c r="T9" s="41">
        <f t="shared" si="2"/>
        <v>5.7812078756434682</v>
      </c>
      <c r="U9" s="42">
        <f t="shared" si="2"/>
        <v>5.7794391670980882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f>'[1]gastos GV'!F10</f>
        <v>4346793.9565399997</v>
      </c>
      <c r="G10" s="34">
        <f>'[1]gastos GV'!G10</f>
        <v>2935742.3953</v>
      </c>
      <c r="H10" s="37">
        <f>'[1]gastos GV'!H10</f>
        <v>2931497.6231900002</v>
      </c>
      <c r="I10" s="200"/>
      <c r="J10" s="31">
        <f>'[1]gastos GV'!J10</f>
        <v>4070333.2106700004</v>
      </c>
      <c r="K10" s="34">
        <f>'[1]gastos GV'!K10</f>
        <v>2846588.0461300001</v>
      </c>
      <c r="L10" s="37">
        <f>'[1]gastos GV'!L10</f>
        <v>2705212.9553800002</v>
      </c>
      <c r="M10"/>
      <c r="N10" s="40">
        <f t="shared" si="0"/>
        <v>67.538107963065698</v>
      </c>
      <c r="O10" s="41">
        <f t="shared" si="0"/>
        <v>67.440455022704597</v>
      </c>
      <c r="P10" s="41">
        <f t="shared" si="1"/>
        <v>69.935012658618064</v>
      </c>
      <c r="Q10" s="42">
        <f t="shared" si="1"/>
        <v>66.461707564592885</v>
      </c>
      <c r="R10"/>
      <c r="S10" s="40">
        <f t="shared" si="2"/>
        <v>6.7920912505463393</v>
      </c>
      <c r="T10" s="41">
        <f t="shared" si="2"/>
        <v>3.1319723024624935</v>
      </c>
      <c r="U10" s="42">
        <f t="shared" si="2"/>
        <v>8.3647635710148336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f>'[1]gastos GV'!F11</f>
        <v>190824.70327</v>
      </c>
      <c r="G11" s="34">
        <f>'[1]gastos GV'!G11</f>
        <v>102191.75584</v>
      </c>
      <c r="H11" s="37">
        <f>'[1]gastos GV'!H11</f>
        <v>102191.75584</v>
      </c>
      <c r="I11" s="200"/>
      <c r="J11" s="31">
        <f>'[1]gastos GV'!J11</f>
        <v>215809.41021</v>
      </c>
      <c r="K11" s="34">
        <f>'[1]gastos GV'!K11</f>
        <v>125391.04131000002</v>
      </c>
      <c r="L11" s="37">
        <f>'[1]gastos GV'!L11</f>
        <v>125391.03768000001</v>
      </c>
      <c r="M11"/>
      <c r="N11" s="40">
        <f t="shared" si="0"/>
        <v>53.552686884259295</v>
      </c>
      <c r="O11" s="41">
        <f t="shared" si="0"/>
        <v>53.552686884259295</v>
      </c>
      <c r="P11" s="41">
        <f t="shared" si="1"/>
        <v>58.102675498711754</v>
      </c>
      <c r="Q11" s="42">
        <f t="shared" si="1"/>
        <v>58.102673816672038</v>
      </c>
      <c r="R11"/>
      <c r="S11" s="123">
        <f t="shared" si="2"/>
        <v>-11.577209221640461</v>
      </c>
      <c r="T11" s="124">
        <f>IF(+AA11&gt;10000,"-",(+G11/K11-1)*100)</f>
        <v>-18.501549415037722</v>
      </c>
      <c r="U11" s="125">
        <f>IF(+AC11&gt;10000,"-",(+H11/L11-1)*100)</f>
        <v>-18.501547055703426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f>'[1]gastos GV'!F12</f>
        <v>4394863.1553199999</v>
      </c>
      <c r="G12" s="34">
        <f>'[1]gastos GV'!G12</f>
        <v>2944763.35751</v>
      </c>
      <c r="H12" s="37">
        <f>'[1]gastos GV'!H12</f>
        <v>2943897.8785700002</v>
      </c>
      <c r="I12" s="200"/>
      <c r="J12" s="31">
        <f>'[1]gastos GV'!J12</f>
        <v>4274859.8675100002</v>
      </c>
      <c r="K12" s="34">
        <f>'[1]gastos GV'!K12</f>
        <v>2741293.4049800001</v>
      </c>
      <c r="L12" s="37">
        <f>'[1]gastos GV'!L12</f>
        <v>2698236.8996799998</v>
      </c>
      <c r="M12"/>
      <c r="N12" s="40">
        <f t="shared" si="0"/>
        <v>67.004665525145001</v>
      </c>
      <c r="O12" s="41">
        <f t="shared" si="0"/>
        <v>66.9849725583924</v>
      </c>
      <c r="P12" s="41">
        <f t="shared" si="1"/>
        <v>64.125924356363413</v>
      </c>
      <c r="Q12" s="42">
        <f t="shared" si="1"/>
        <v>63.118721626111594</v>
      </c>
      <c r="R12"/>
      <c r="S12" s="40">
        <f t="shared" si="2"/>
        <v>2.8071864699485083</v>
      </c>
      <c r="T12" s="41">
        <f t="shared" si="2"/>
        <v>7.4224069616321886</v>
      </c>
      <c r="U12" s="42">
        <f t="shared" si="2"/>
        <v>9.1045000132914389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f>'[1]gastos GV'!F13</f>
        <v>408596.13377999997</v>
      </c>
      <c r="G13" s="34">
        <f>'[1]gastos GV'!G13</f>
        <v>67583.907390000008</v>
      </c>
      <c r="H13" s="37">
        <f>'[1]gastos GV'!H13</f>
        <v>67417.882200000007</v>
      </c>
      <c r="I13" s="200"/>
      <c r="J13" s="31">
        <f>'[1]gastos GV'!J13</f>
        <v>323829.60248999996</v>
      </c>
      <c r="K13" s="34">
        <f>'[1]gastos GV'!K13</f>
        <v>78678.779779999997</v>
      </c>
      <c r="L13" s="37">
        <f>'[1]gastos GV'!L13</f>
        <v>78218.935110000006</v>
      </c>
      <c r="M13"/>
      <c r="N13" s="40">
        <f t="shared" si="0"/>
        <v>16.54051563453832</v>
      </c>
      <c r="O13" s="41">
        <f t="shared" si="0"/>
        <v>16.499882555496658</v>
      </c>
      <c r="P13" s="41">
        <f t="shared" si="1"/>
        <v>24.296351900820941</v>
      </c>
      <c r="Q13" s="42">
        <f t="shared" si="1"/>
        <v>24.15434985206933</v>
      </c>
      <c r="R13"/>
      <c r="S13" s="40">
        <f t="shared" si="2"/>
        <v>26.176276238555939</v>
      </c>
      <c r="T13" s="41">
        <f t="shared" si="2"/>
        <v>-14.10147999374577</v>
      </c>
      <c r="U13" s="42">
        <f t="shared" si="2"/>
        <v>-13.808744512834881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f>'[1]gastos GV'!F14</f>
        <v>1381034.72083</v>
      </c>
      <c r="G14" s="34">
        <f>'[1]gastos GV'!G14</f>
        <v>496204.80033</v>
      </c>
      <c r="H14" s="37">
        <f>'[1]gastos GV'!H14</f>
        <v>484343.05864999996</v>
      </c>
      <c r="I14" s="200"/>
      <c r="J14" s="31">
        <f>'[1]gastos GV'!J14</f>
        <v>951574.79969999997</v>
      </c>
      <c r="K14" s="34">
        <f>'[1]gastos GV'!K14</f>
        <v>278821.84329999995</v>
      </c>
      <c r="L14" s="37">
        <f>'[1]gastos GV'!L14</f>
        <v>272163.89103</v>
      </c>
      <c r="M14"/>
      <c r="N14" s="40">
        <f t="shared" si="0"/>
        <v>35.929929410593061</v>
      </c>
      <c r="O14" s="41">
        <f t="shared" si="0"/>
        <v>35.071026915160424</v>
      </c>
      <c r="P14" s="41">
        <f t="shared" si="1"/>
        <v>29.301095761247907</v>
      </c>
      <c r="Q14" s="42">
        <f t="shared" si="1"/>
        <v>28.601418523883176</v>
      </c>
      <c r="R14"/>
      <c r="S14" s="40">
        <f t="shared" si="2"/>
        <v>45.131493737055095</v>
      </c>
      <c r="T14" s="41">
        <f t="shared" si="2"/>
        <v>77.964823149133849</v>
      </c>
      <c r="U14" s="42">
        <f t="shared" si="2"/>
        <v>77.960072813851696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f>'[1]gastos GV'!F15</f>
        <v>405987.23599999998</v>
      </c>
      <c r="G15" s="34">
        <f>'[1]gastos GV'!G15</f>
        <v>56399.58238</v>
      </c>
      <c r="H15" s="37">
        <f>'[1]gastos GV'!H15</f>
        <v>46799.58238</v>
      </c>
      <c r="I15" s="200"/>
      <c r="J15" s="31">
        <f>'[1]gastos GV'!J15</f>
        <v>105837.14599999999</v>
      </c>
      <c r="K15" s="34">
        <f>'[1]gastos GV'!K15</f>
        <v>42134.015909999995</v>
      </c>
      <c r="L15" s="37">
        <f>'[1]gastos GV'!L15</f>
        <v>42134.015909999995</v>
      </c>
      <c r="M15"/>
      <c r="N15" s="40">
        <f t="shared" si="0"/>
        <v>13.891959495002448</v>
      </c>
      <c r="O15" s="41">
        <f t="shared" si="0"/>
        <v>11.52735313580154</v>
      </c>
      <c r="P15" s="41">
        <f>IF(+$F15=0," ",+K15/$J15*100)</f>
        <v>39.810234404846852</v>
      </c>
      <c r="Q15" s="42">
        <f>IF(+$F15=0," ",+L15/$J15*100)</f>
        <v>39.810234404846852</v>
      </c>
      <c r="R15"/>
      <c r="S15" s="40">
        <f t="shared" si="2"/>
        <v>283.59616764420309</v>
      </c>
      <c r="T15" s="41">
        <f t="shared" si="2"/>
        <v>33.857599760895909</v>
      </c>
      <c r="U15" s="42">
        <f t="shared" si="2"/>
        <v>11.073158751270817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f>'[1]gastos GV'!F16</f>
        <v>746365.49300000002</v>
      </c>
      <c r="G16" s="34">
        <f>'[1]gastos GV'!G16</f>
        <v>368329.66667000001</v>
      </c>
      <c r="H16" s="37">
        <f>'[1]gastos GV'!H16</f>
        <v>368329.66667000001</v>
      </c>
      <c r="I16" s="200"/>
      <c r="J16" s="31">
        <f>'[1]gastos GV'!J16</f>
        <v>768085.83400000003</v>
      </c>
      <c r="K16" s="34">
        <f>'[1]gastos GV'!K16</f>
        <v>470166.66667000001</v>
      </c>
      <c r="L16" s="37">
        <f>'[1]gastos GV'!L16</f>
        <v>470166.66667000001</v>
      </c>
      <c r="M16"/>
      <c r="N16" s="40">
        <f t="shared" si="0"/>
        <v>49.349771676810356</v>
      </c>
      <c r="O16" s="41">
        <f t="shared" si="0"/>
        <v>49.349771676810356</v>
      </c>
      <c r="P16" s="41">
        <f>IF(+$J16=0," ",+K16/$J16*100)</f>
        <v>61.212776731148509</v>
      </c>
      <c r="Q16" s="42">
        <f>IF(+$J16=0," ",+L16/$J16*100)</f>
        <v>61.212776731148509</v>
      </c>
      <c r="R16"/>
      <c r="S16" s="40">
        <f t="shared" si="2"/>
        <v>-2.8278533516086224</v>
      </c>
      <c r="T16" s="41">
        <f t="shared" si="2"/>
        <v>-21.659766040257644</v>
      </c>
      <c r="U16" s="42">
        <f t="shared" si="2"/>
        <v>-21.659766040257644</v>
      </c>
      <c r="X16" s="9"/>
    </row>
    <row r="17" spans="2:23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f>SUM(F9,F10,F11,F12,F13,F14,F15,F16)</f>
        <v>14345571.90601</v>
      </c>
      <c r="G18" s="316">
        <f>SUM(G9,G10,G11,G12,G13,G14,G15,G16)</f>
        <v>8764524.5235900003</v>
      </c>
      <c r="H18" s="39">
        <f>SUM(H9,H10,H11,H12,H13,H14,H15,H16)</f>
        <v>8737756.5207499992</v>
      </c>
      <c r="I18" s="255"/>
      <c r="J18" s="33">
        <f>SUM(J9,J10,J11,J12,J13,J14,J15,J16)</f>
        <v>13086989.193740001</v>
      </c>
      <c r="K18" s="316">
        <f>SUM(K9,K10,K11,K12,K13,K14,K15,K16)</f>
        <v>8278374.0259600002</v>
      </c>
      <c r="L18" s="39">
        <f>SUM(L9,L10,L11,L12,L13,L14,L15,L16)</f>
        <v>8086824.6293399995</v>
      </c>
      <c r="M18"/>
      <c r="N18" s="46">
        <f>IF(+$F18=0," ",+G18/$F18*100)</f>
        <v>61.095678729393498</v>
      </c>
      <c r="O18" s="47">
        <f>IF(+$F18=0," ",+H18/$F18*100)</f>
        <v>60.909084545380608</v>
      </c>
      <c r="P18" s="47">
        <f>IF(+$J18=0," ",+K18/$J18*100)</f>
        <v>63.256520681776507</v>
      </c>
      <c r="Q18" s="48">
        <f>IF(+$J18=0," ",+L18/$J18*100)</f>
        <v>61.792857850056393</v>
      </c>
      <c r="R18"/>
      <c r="S18" s="46">
        <f>IF(+J18=0," ",(+F18/J18-1)*100)</f>
        <v>9.6170531941145434</v>
      </c>
      <c r="T18" s="47">
        <f>IF(+K18=0," ",(+G18/K18-1)*100)</f>
        <v>5.8725360331085552</v>
      </c>
      <c r="U18" s="48">
        <f>IF(+L18=0," ",(+H18/L18-1)*100)</f>
        <v>8.0492890750757606</v>
      </c>
    </row>
    <row r="19" spans="2:23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f>SUM(F9,F10,F11,F12)</f>
        <v>11403588.3224</v>
      </c>
      <c r="G20" s="317">
        <f>SUM(G9,G10,G11,G12)</f>
        <v>7776006.5668199994</v>
      </c>
      <c r="H20" s="37">
        <f>SUM(H9,H10,H11,H12)</f>
        <v>7770866.3308499996</v>
      </c>
      <c r="I20"/>
      <c r="J20" s="31">
        <f>SUM(J9,J10,J11,J12)</f>
        <v>10937661.811550001</v>
      </c>
      <c r="K20" s="317">
        <f>SUM(K9,K10,K11,K12)</f>
        <v>7408572.7203000002</v>
      </c>
      <c r="L20" s="37">
        <f>SUM(L9,L10,L11,L12)</f>
        <v>7224141.1206200002</v>
      </c>
      <c r="M20"/>
      <c r="N20" s="40">
        <f t="shared" ref="N20:O22" si="3">IF(+$F20=0," ",+G20/$F20*100)</f>
        <v>68.189120362628628</v>
      </c>
      <c r="O20" s="41">
        <f t="shared" si="3"/>
        <v>68.144044761645191</v>
      </c>
      <c r="P20" s="41">
        <f t="shared" ref="P20:Q22" si="4">IF(+$J20=0," ",+K20/$J20*100)</f>
        <v>67.734519936213999</v>
      </c>
      <c r="Q20" s="42">
        <f t="shared" si="4"/>
        <v>66.048313113790186</v>
      </c>
      <c r="R20"/>
      <c r="S20" s="40">
        <f t="shared" ref="S20:U22" si="5">IF(+J20=0," ",(+F20/J20-1)*100)</f>
        <v>4.2598365069030475</v>
      </c>
      <c r="T20" s="41">
        <f t="shared" si="5"/>
        <v>4.9595767010993219</v>
      </c>
      <c r="U20" s="42">
        <f t="shared" si="5"/>
        <v>7.5680305949377358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f>SUM(F13,F14)</f>
        <v>1789630.85461</v>
      </c>
      <c r="G21" s="317">
        <f>SUM(G13,G14)</f>
        <v>563788.70772000006</v>
      </c>
      <c r="H21" s="37">
        <f>SUM(H13,H14)</f>
        <v>551760.94085000001</v>
      </c>
      <c r="I21"/>
      <c r="J21" s="31">
        <f>SUM(J13,J14)</f>
        <v>1275404.4021899998</v>
      </c>
      <c r="K21" s="317">
        <f>SUM(K13,K14)</f>
        <v>357500.62307999993</v>
      </c>
      <c r="L21" s="37">
        <f>SUM(L13,L14)</f>
        <v>350382.82614000002</v>
      </c>
      <c r="M21"/>
      <c r="N21" s="40">
        <f t="shared" si="3"/>
        <v>31.503072617892592</v>
      </c>
      <c r="O21" s="41">
        <f t="shared" si="3"/>
        <v>30.830991733780809</v>
      </c>
      <c r="P21" s="41">
        <f t="shared" si="4"/>
        <v>28.030373932074781</v>
      </c>
      <c r="Q21" s="42">
        <f t="shared" si="4"/>
        <v>27.472292359847344</v>
      </c>
      <c r="R21"/>
      <c r="S21" s="40">
        <f t="shared" si="5"/>
        <v>40.318698252649973</v>
      </c>
      <c r="T21" s="41">
        <f t="shared" si="5"/>
        <v>57.702860169236089</v>
      </c>
      <c r="U21" s="42">
        <f t="shared" si="5"/>
        <v>57.473740059832949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f>SUM(F15,F16)</f>
        <v>1152352.7290000001</v>
      </c>
      <c r="G22" s="317">
        <f>SUM(G15,G16)</f>
        <v>424729.24904999998</v>
      </c>
      <c r="H22" s="37">
        <f>SUM(H15,H16)</f>
        <v>415129.24904999998</v>
      </c>
      <c r="I22"/>
      <c r="J22" s="31">
        <f>SUM(J15,J16)</f>
        <v>873922.98</v>
      </c>
      <c r="K22" s="317">
        <f>SUM(K15,K16)</f>
        <v>512300.68258000002</v>
      </c>
      <c r="L22" s="37">
        <f>SUM(L15,L16)</f>
        <v>512300.68258000002</v>
      </c>
      <c r="M22"/>
      <c r="N22" s="40">
        <f t="shared" si="3"/>
        <v>36.857573064332108</v>
      </c>
      <c r="O22" s="41">
        <f t="shared" si="3"/>
        <v>36.024494809869971</v>
      </c>
      <c r="P22" s="41">
        <f t="shared" si="4"/>
        <v>58.620804613697196</v>
      </c>
      <c r="Q22" s="42">
        <f t="shared" si="4"/>
        <v>58.620804613697196</v>
      </c>
      <c r="R22"/>
      <c r="S22" s="40">
        <f t="shared" si="5"/>
        <v>31.859758282131455</v>
      </c>
      <c r="T22" s="41">
        <f t="shared" si="5"/>
        <v>-17.093756949333173</v>
      </c>
      <c r="U22" s="42">
        <f t="shared" si="5"/>
        <v>-18.96765646312133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f>SUM(F20,F21,F22)</f>
        <v>14345571.90601</v>
      </c>
      <c r="G24" s="52">
        <f>SUM(G20,G21,G22)</f>
        <v>8764524.5235900003</v>
      </c>
      <c r="H24" s="53">
        <f>SUM(H20,H21,H22)</f>
        <v>8737756.5207499992</v>
      </c>
      <c r="I24"/>
      <c r="J24" s="51">
        <f>SUM(J20:J23)</f>
        <v>13086989.193740001</v>
      </c>
      <c r="K24" s="52">
        <f t="shared" ref="K24:L24" si="6">SUM(K20:K23)</f>
        <v>8278374.0259600002</v>
      </c>
      <c r="L24" s="53">
        <f t="shared" si="6"/>
        <v>8086824.6293400005</v>
      </c>
      <c r="M24"/>
      <c r="N24" s="54">
        <f>IF(+$F24=0," ",+G24/$F24*100)</f>
        <v>61.095678729393498</v>
      </c>
      <c r="O24" s="55">
        <f>IF(+$F24=0," ",+H24/$F24*100)</f>
        <v>60.909084545380608</v>
      </c>
      <c r="P24" s="55">
        <f>IF(+$J24=0," ",+K24/$J24*100)</f>
        <v>63.256520681776507</v>
      </c>
      <c r="Q24" s="56">
        <f>IF(+$J24=0," ",+L24/$J24*100)</f>
        <v>61.792857850056393</v>
      </c>
      <c r="R24"/>
      <c r="S24" s="54">
        <f>IF(+J24=0," ",(+F24/J24-1)*100)</f>
        <v>9.6170531941145434</v>
      </c>
      <c r="T24" s="55">
        <f>IF(+K24=0," ",(+G24/K24-1)*100)</f>
        <v>5.8725360331085552</v>
      </c>
      <c r="U24" s="56">
        <f>IF(+L24=0," ",(+H24/L24-1)*100)</f>
        <v>8.0492890750757375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D32" sqref="D32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2022-ko 3. hiruhilabetea</v>
      </c>
    </row>
    <row r="2" spans="2:24" s="4" customFormat="1" ht="27" customHeight="1" x14ac:dyDescent="0.2">
      <c r="B2" s="278" t="s">
        <v>47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69" t="s">
        <v>48</v>
      </c>
      <c r="C5" s="270"/>
      <c r="D5" s="271"/>
      <c r="E5"/>
      <c r="F5" s="109">
        <v>2022</v>
      </c>
      <c r="G5" s="267"/>
      <c r="H5" s="268"/>
      <c r="I5"/>
      <c r="J5" s="109">
        <v>2021</v>
      </c>
      <c r="K5" s="267"/>
      <c r="L5" s="268"/>
      <c r="M5"/>
      <c r="N5" s="109" t="s">
        <v>31</v>
      </c>
      <c r="O5" s="110"/>
      <c r="P5" s="110"/>
      <c r="Q5" s="111"/>
      <c r="R5"/>
      <c r="S5" s="283" t="s">
        <v>219</v>
      </c>
      <c r="T5" s="270"/>
      <c r="U5" s="271"/>
    </row>
    <row r="6" spans="2:24" s="13" customFormat="1" ht="24" customHeight="1" x14ac:dyDescent="0.2">
      <c r="B6" s="272"/>
      <c r="C6" s="273"/>
      <c r="D6" s="27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85">
        <v>2022</v>
      </c>
      <c r="O6" s="286"/>
      <c r="P6" s="287">
        <v>2021</v>
      </c>
      <c r="Q6" s="288"/>
      <c r="R6"/>
      <c r="S6" s="272"/>
      <c r="T6" s="273"/>
      <c r="U6" s="274"/>
    </row>
    <row r="7" spans="2:24" s="13" customFormat="1" ht="12.75" customHeight="1" x14ac:dyDescent="0.2">
      <c r="B7" s="275"/>
      <c r="C7" s="276"/>
      <c r="D7" s="27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318"/>
      <c r="G9" s="319">
        <v>0</v>
      </c>
      <c r="H9" s="320"/>
      <c r="I9" s="321"/>
      <c r="J9" s="318"/>
      <c r="K9" s="319">
        <v>0</v>
      </c>
      <c r="L9" s="320"/>
      <c r="M9"/>
      <c r="N9" s="40" t="str">
        <f t="shared" ref="N9:O17" si="0">IF(+$F9=0," ",+G9/$F9*100)</f>
        <v xml:space="preserve"> </v>
      </c>
      <c r="O9" s="41" t="str">
        <f t="shared" si="0"/>
        <v xml:space="preserve"> </v>
      </c>
      <c r="P9" s="41" t="str">
        <f t="shared" ref="P9:Q15" si="1">IF(+$J9=0," ",+K9/$J9*100)</f>
        <v xml:space="preserve"> </v>
      </c>
      <c r="Q9" s="42" t="str">
        <f t="shared" si="1"/>
        <v xml:space="preserve"> </v>
      </c>
      <c r="R9"/>
      <c r="S9" s="40" t="str">
        <f t="shared" ref="S9:U17" si="2">IF(+J9=0," ",(+F9/J9-1)*100)</f>
        <v xml:space="preserve"> </v>
      </c>
      <c r="T9" s="41" t="str">
        <f t="shared" si="2"/>
        <v xml:space="preserve"> </v>
      </c>
      <c r="U9" s="42" t="str">
        <f t="shared" si="2"/>
        <v xml:space="preserve"> 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f>'[1]ingresos GV'!F10</f>
        <v>3730</v>
      </c>
      <c r="G10" s="34">
        <f>'[1]ingresos GV'!G10</f>
        <v>1312.1531</v>
      </c>
      <c r="H10" s="37">
        <f>'[1]ingresos GV'!H10</f>
        <v>1312.1531</v>
      </c>
      <c r="I10" s="200">
        <f>'[1]ingresos GV'!I10</f>
        <v>0</v>
      </c>
      <c r="J10" s="31">
        <f>'[1]ingresos GV'!J10</f>
        <v>3110</v>
      </c>
      <c r="K10" s="34">
        <f>'[1]ingresos GV'!K10</f>
        <v>766.31799999999998</v>
      </c>
      <c r="L10" s="37">
        <f>'[1]ingresos GV'!L10</f>
        <v>766.31799999999998</v>
      </c>
      <c r="M10"/>
      <c r="N10" s="40">
        <f t="shared" si="0"/>
        <v>35.178367292225197</v>
      </c>
      <c r="O10" s="41">
        <f>IF(+$F10=0," ",+H10/$F10*100)</f>
        <v>35.178367292225197</v>
      </c>
      <c r="P10" s="41">
        <f t="shared" si="1"/>
        <v>24.640450160771703</v>
      </c>
      <c r="Q10" s="42">
        <f t="shared" si="1"/>
        <v>24.640450160771703</v>
      </c>
      <c r="R10"/>
      <c r="S10" s="40">
        <f t="shared" si="2"/>
        <v>19.935691318327976</v>
      </c>
      <c r="T10" s="41">
        <f t="shared" si="2"/>
        <v>71.228275989863207</v>
      </c>
      <c r="U10" s="42">
        <f>IF(+L10=0," ",(+H10/L10-1)*100)</f>
        <v>71.228275989863207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f>'[1]ingresos GV'!F11</f>
        <v>66546.282999999996</v>
      </c>
      <c r="G11" s="34">
        <f>'[1]ingresos GV'!G11</f>
        <v>112529.94079000001</v>
      </c>
      <c r="H11" s="37">
        <f>'[1]ingresos GV'!H11</f>
        <v>55537.037100000001</v>
      </c>
      <c r="I11" s="200">
        <f>'[1]ingresos GV'!I11</f>
        <v>0</v>
      </c>
      <c r="J11" s="31">
        <f>'[1]ingresos GV'!J11</f>
        <v>67484.339059999998</v>
      </c>
      <c r="K11" s="34">
        <f>'[1]ingresos GV'!K11</f>
        <v>61918.83881999999</v>
      </c>
      <c r="L11" s="37">
        <f>'[1]ingresos GV'!L11</f>
        <v>45427.508499999989</v>
      </c>
      <c r="M11"/>
      <c r="N11" s="40">
        <f t="shared" si="0"/>
        <v>169.10026483372485</v>
      </c>
      <c r="O11" s="41">
        <f>IF(+$F11=0," ",+H11/$F11*100)</f>
        <v>83.456257203726921</v>
      </c>
      <c r="P11" s="41">
        <f t="shared" si="1"/>
        <v>91.752901017446803</v>
      </c>
      <c r="Q11" s="42">
        <f t="shared" si="1"/>
        <v>67.315630756360548</v>
      </c>
      <c r="R11"/>
      <c r="S11" s="40">
        <f t="shared" si="2"/>
        <v>-1.3900351890028584</v>
      </c>
      <c r="T11" s="41">
        <f t="shared" si="2"/>
        <v>81.737808612865109</v>
      </c>
      <c r="U11" s="42">
        <f>IF(+L11=0," ",(+H11/L11-1)*100)</f>
        <v>22.254200007469073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f>'[1]ingresos GV'!F12</f>
        <v>11370777.88628</v>
      </c>
      <c r="G12" s="34">
        <f>'[1]ingresos GV'!G12</f>
        <v>8487524.7685899995</v>
      </c>
      <c r="H12" s="37">
        <f>'[1]ingresos GV'!H12</f>
        <v>7527973.1429200005</v>
      </c>
      <c r="I12" s="200">
        <f>'[1]ingresos GV'!I12</f>
        <v>0</v>
      </c>
      <c r="J12" s="31">
        <f>'[1]ingresos GV'!J12</f>
        <v>9998079.8810300007</v>
      </c>
      <c r="K12" s="34">
        <f>'[1]ingresos GV'!K12</f>
        <v>8129582.2365199998</v>
      </c>
      <c r="L12" s="37">
        <f>'[1]ingresos GV'!L12</f>
        <v>7328468.0375199988</v>
      </c>
      <c r="M12"/>
      <c r="N12" s="40">
        <f t="shared" si="0"/>
        <v>74.64330807860614</v>
      </c>
      <c r="O12" s="41">
        <f>IF(+$F12=0," ",+H12/$F12*100)</f>
        <v>66.204557139430761</v>
      </c>
      <c r="P12" s="41">
        <f t="shared" si="1"/>
        <v>81.311435128106737</v>
      </c>
      <c r="Q12" s="42">
        <f t="shared" si="1"/>
        <v>73.298754608120021</v>
      </c>
      <c r="R12"/>
      <c r="S12" s="40">
        <f t="shared" si="2"/>
        <v>13.729616302171266</v>
      </c>
      <c r="T12" s="41">
        <f t="shared" si="2"/>
        <v>4.4029634199656442</v>
      </c>
      <c r="U12" s="42">
        <f>IF(+L12=0," ",(+H12/L12-1)*100)</f>
        <v>2.7223302930241777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f>'[1]ingresos GV'!F13</f>
        <v>115.779</v>
      </c>
      <c r="G13" s="34">
        <f>'[1]ingresos GV'!G13</f>
        <v>103.57489</v>
      </c>
      <c r="H13" s="37">
        <f>'[1]ingresos GV'!H13</f>
        <v>99.919960000000003</v>
      </c>
      <c r="I13" s="200">
        <f>'[1]ingresos GV'!I13</f>
        <v>0</v>
      </c>
      <c r="J13" s="31">
        <f>'[1]ingresos GV'!J13</f>
        <v>1192.9190000000001</v>
      </c>
      <c r="K13" s="34">
        <f>'[1]ingresos GV'!K13</f>
        <v>616.98361999999997</v>
      </c>
      <c r="L13" s="37">
        <f>'[1]ingresos GV'!L13</f>
        <v>613.55176999999992</v>
      </c>
      <c r="M13"/>
      <c r="N13" s="40">
        <f t="shared" si="0"/>
        <v>89.459133348880187</v>
      </c>
      <c r="O13" s="41">
        <f>IF(+$F13=0," ",+H13/$F13*100)</f>
        <v>86.302317345978125</v>
      </c>
      <c r="P13" s="41">
        <f t="shared" si="1"/>
        <v>51.720495691660531</v>
      </c>
      <c r="Q13" s="42">
        <f t="shared" si="1"/>
        <v>51.432810609940816</v>
      </c>
      <c r="R13"/>
      <c r="S13" s="40">
        <f t="shared" si="2"/>
        <v>-90.29447934017314</v>
      </c>
      <c r="T13" s="41">
        <f t="shared" si="2"/>
        <v>-83.212700201019913</v>
      </c>
      <c r="U13" s="42">
        <f>IF(+L13=0," ",(+H13/L13-1)*100)</f>
        <v>-83.714502200849324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f>'[1]ingresos GV'!F14</f>
        <v>0</v>
      </c>
      <c r="G14" s="34">
        <f>'[1]ingresos GV'!G14</f>
        <v>0.38500000000000001</v>
      </c>
      <c r="H14" s="37">
        <f>'[1]ingresos GV'!H14</f>
        <v>0.38500000000000001</v>
      </c>
      <c r="I14" s="200">
        <f>'[1]ingresos GV'!I14</f>
        <v>0</v>
      </c>
      <c r="J14" s="31">
        <f>'[1]ingresos GV'!J14</f>
        <v>0</v>
      </c>
      <c r="K14" s="34">
        <f>'[1]ingresos GV'!K14</f>
        <v>0.82699999999999996</v>
      </c>
      <c r="L14" s="37">
        <f>'[1]ingresos GV'!L14</f>
        <v>0.82699999999999996</v>
      </c>
      <c r="M14"/>
      <c r="N14" s="40" t="str">
        <f t="shared" si="0"/>
        <v xml:space="preserve"> </v>
      </c>
      <c r="O14" s="41" t="str">
        <f t="shared" si="0"/>
        <v xml:space="preserve"> </v>
      </c>
      <c r="P14" s="41" t="str">
        <f t="shared" si="1"/>
        <v xml:space="preserve"> </v>
      </c>
      <c r="Q14" s="42" t="str">
        <f t="shared" si="1"/>
        <v xml:space="preserve"> </v>
      </c>
      <c r="R14"/>
      <c r="S14" s="40" t="str">
        <f t="shared" si="2"/>
        <v xml:space="preserve"> </v>
      </c>
      <c r="T14" s="41">
        <f t="shared" si="2"/>
        <v>-53.446191051995164</v>
      </c>
      <c r="U14" s="42">
        <f>IF(+L14=0," ",(+H14/L14-1)*100)</f>
        <v>-53.446191051995164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f>'[1]ingresos GV'!F15</f>
        <v>352349.04008999997</v>
      </c>
      <c r="G15" s="34">
        <f>'[1]ingresos GV'!G15</f>
        <v>235726.71400000001</v>
      </c>
      <c r="H15" s="37">
        <f>'[1]ingresos GV'!H15</f>
        <v>235726.71400000001</v>
      </c>
      <c r="I15" s="200">
        <f>'[1]ingresos GV'!I15</f>
        <v>0</v>
      </c>
      <c r="J15" s="31">
        <f>'[1]ingresos GV'!J15</f>
        <v>125338.409</v>
      </c>
      <c r="K15" s="34">
        <f>'[1]ingresos GV'!K15</f>
        <v>100971.05931999999</v>
      </c>
      <c r="L15" s="37">
        <f>'[1]ingresos GV'!L15</f>
        <v>100971.05931999999</v>
      </c>
      <c r="M15"/>
      <c r="N15" s="40">
        <f t="shared" si="0"/>
        <v>66.901477563210818</v>
      </c>
      <c r="O15" s="41">
        <f t="shared" si="0"/>
        <v>66.901477563210818</v>
      </c>
      <c r="P15" s="41">
        <f t="shared" si="1"/>
        <v>80.558752999649116</v>
      </c>
      <c r="Q15" s="42">
        <f t="shared" si="1"/>
        <v>80.558752999649116</v>
      </c>
      <c r="R15"/>
      <c r="S15" s="40">
        <f t="shared" si="2"/>
        <v>181.11816872511918</v>
      </c>
      <c r="T15" s="41">
        <f t="shared" si="2"/>
        <v>133.45968199950153</v>
      </c>
      <c r="U15" s="42">
        <f t="shared" si="2"/>
        <v>133.45968199950153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f>'[1]ingresos GV'!F16</f>
        <v>1122465.43564</v>
      </c>
      <c r="G16" s="34">
        <f>'[1]ingresos GV'!G16</f>
        <v>23713.80644</v>
      </c>
      <c r="H16" s="37">
        <f>'[1]ingresos GV'!H16</f>
        <v>20875.811010000001</v>
      </c>
      <c r="I16" s="200">
        <f>'[1]ingresos GV'!I16</f>
        <v>0</v>
      </c>
      <c r="J16" s="31">
        <f>'[1]ingresos GV'!J16</f>
        <v>339383.17064999999</v>
      </c>
      <c r="K16" s="34">
        <f>'[1]ingresos GV'!K16</f>
        <v>53609.1734</v>
      </c>
      <c r="L16" s="37">
        <f>'[1]ingresos GV'!L16</f>
        <v>51549.888699999996</v>
      </c>
      <c r="M16"/>
      <c r="N16" s="40">
        <f t="shared" si="0"/>
        <v>2.1126536004628971</v>
      </c>
      <c r="O16" s="41">
        <f t="shared" si="0"/>
        <v>1.8598177143955588</v>
      </c>
      <c r="P16" s="41">
        <f>IF(+$F16=0," ",+K16/$J16*100)</f>
        <v>15.796061218158108</v>
      </c>
      <c r="Q16" s="42">
        <f>IF(+$F16=0," ",+L16/$J16*100)</f>
        <v>15.189288437982833</v>
      </c>
      <c r="R16"/>
      <c r="S16" s="40">
        <f t="shared" si="2"/>
        <v>230.73691706345079</v>
      </c>
      <c r="T16" s="41">
        <f t="shared" si="2"/>
        <v>-55.765394360659926</v>
      </c>
      <c r="U16" s="42">
        <f t="shared" si="2"/>
        <v>-59.503673942946847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f>'[1]ingresos GV'!F17</f>
        <v>1429587.4820000001</v>
      </c>
      <c r="G17" s="34">
        <f>'[1]ingresos GV'!G17</f>
        <v>496615</v>
      </c>
      <c r="H17" s="37">
        <f>'[1]ingresos GV'!H17</f>
        <v>496615</v>
      </c>
      <c r="I17" s="200">
        <f>'[1]ingresos GV'!I17</f>
        <v>0</v>
      </c>
      <c r="J17" s="31">
        <f>'[1]ingresos GV'!J17</f>
        <v>2552400.4750000001</v>
      </c>
      <c r="K17" s="34">
        <f>'[1]ingresos GV'!K17</f>
        <v>1165109.8356199998</v>
      </c>
      <c r="L17" s="37">
        <f>'[1]ingresos GV'!L17</f>
        <v>1165109.8356199998</v>
      </c>
      <c r="M17"/>
      <c r="N17" s="40">
        <f t="shared" si="0"/>
        <v>34.738342791392739</v>
      </c>
      <c r="O17" s="41">
        <f t="shared" si="0"/>
        <v>34.738342791392739</v>
      </c>
      <c r="P17" s="41">
        <f>IF(+$J17=0," ",+K17/$J17*100)</f>
        <v>45.647610828782646</v>
      </c>
      <c r="Q17" s="42">
        <f>IF(+$J17=0," ",+L17/$J17*100)</f>
        <v>45.647610828782646</v>
      </c>
      <c r="R17"/>
      <c r="S17" s="40">
        <f t="shared" si="2"/>
        <v>-43.990471087809993</v>
      </c>
      <c r="T17" s="41">
        <f t="shared" si="2"/>
        <v>-57.376121562330475</v>
      </c>
      <c r="U17" s="42">
        <f t="shared" si="2"/>
        <v>-57.376121562330475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f>SUM(F9,F10,F11,F12,F13,F14,F15,F16,F17)</f>
        <v>14345571.90601</v>
      </c>
      <c r="G19" s="316">
        <f>SUM(G9,G10,G11,G12,G13,G14,G15,G16,G17)</f>
        <v>9357526.3428099994</v>
      </c>
      <c r="H19" s="39">
        <f>SUM(H9,H10,H11,H12,H13,H14,H15,H16,H17)</f>
        <v>8338140.1630899999</v>
      </c>
      <c r="I19"/>
      <c r="J19" s="33">
        <f>SUM(J9,J10,J11,J12,J13,J14,J15,J16,J17)</f>
        <v>13086989.193739999</v>
      </c>
      <c r="K19" s="316">
        <f>SUM(K9,K10,K11,K12,K13,K14,K15,K16,K17)</f>
        <v>9512575.2722999994</v>
      </c>
      <c r="L19" s="39">
        <f>SUM(L9,L10,L11,L12,L13,L14,L15,L16,L17)</f>
        <v>8692907.0264299978</v>
      </c>
      <c r="M19"/>
      <c r="N19" s="46">
        <f>IF(+$F19=0," ",+G19/$F19*100)</f>
        <v>65.229371154521303</v>
      </c>
      <c r="O19" s="47">
        <f>IF(+$F19=0," ",+H19/$F19*100)</f>
        <v>58.123441977219336</v>
      </c>
      <c r="P19" s="47">
        <f>IF(+$J19=0," ",+K19/$J19*100)</f>
        <v>72.687270780740178</v>
      </c>
      <c r="Q19" s="48">
        <f>IF(+$J19=0," ",+L19/$J19*100)</f>
        <v>66.424040684530738</v>
      </c>
      <c r="R19"/>
      <c r="S19" s="46">
        <f>IF(+J19=0," ",(+F19/J19-1)*100)</f>
        <v>9.6170531941145665</v>
      </c>
      <c r="T19" s="47">
        <f>IF(+K19=0," ",(+G19/K19-1)*100)</f>
        <v>-1.6299364268001382</v>
      </c>
      <c r="U19" s="48">
        <f>IF(+L19=0," ",(+H19/L19-1)*100)</f>
        <v>-4.081107301175102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164"/>
      <c r="H20" s="38"/>
      <c r="I20"/>
      <c r="J20" s="32"/>
      <c r="K20" s="164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f>SUM(F9,F10,F11,F12,F13)</f>
        <v>11441169.948279999</v>
      </c>
      <c r="G21" s="317">
        <f>SUM(G9,G10,G11,G12,G13)</f>
        <v>8601470.4373700004</v>
      </c>
      <c r="H21" s="37">
        <f>SUM(H9,H10,H11,H12,H13)</f>
        <v>7584922.2530800002</v>
      </c>
      <c r="I21"/>
      <c r="J21" s="31">
        <f>SUM(J9,J10,J11,J12,J13)</f>
        <v>10069867.13909</v>
      </c>
      <c r="K21" s="317">
        <f>SUM(K9,K10,K11,K12,K13)</f>
        <v>8192884.37696</v>
      </c>
      <c r="L21" s="37">
        <f>SUM(L9,L10,L11,L12,L13)</f>
        <v>7375275.4157899991</v>
      </c>
      <c r="M21"/>
      <c r="N21" s="40">
        <f t="shared" ref="N21:O23" si="3">IF(+$F21=0," ",+G21/$F21*100)</f>
        <v>75.179990125599844</v>
      </c>
      <c r="O21" s="41">
        <f t="shared" si="3"/>
        <v>66.294988076986598</v>
      </c>
      <c r="P21" s="41">
        <f t="shared" ref="P21:Q23" si="4">IF(+$J21=0," ",+K21/$J21*100)</f>
        <v>81.360401917878534</v>
      </c>
      <c r="Q21" s="42">
        <f t="shared" si="4"/>
        <v>73.24103996526506</v>
      </c>
      <c r="R21"/>
      <c r="S21" s="40">
        <f t="shared" ref="S21:U23" si="5">IF(+J21=0," ",(+F21/J21-1)*100)</f>
        <v>13.617883833509259</v>
      </c>
      <c r="T21" s="41">
        <f t="shared" si="5"/>
        <v>4.9870844211963306</v>
      </c>
      <c r="U21" s="42">
        <f t="shared" si="5"/>
        <v>2.8425628260764446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f>SUM(F14,F15)</f>
        <v>352349.04008999997</v>
      </c>
      <c r="G22" s="317">
        <f>SUM(G14,G15)</f>
        <v>235727.09900000002</v>
      </c>
      <c r="H22" s="37">
        <f>SUM(H14,H15)</f>
        <v>235727.09900000002</v>
      </c>
      <c r="I22"/>
      <c r="J22" s="31">
        <f>SUM(J14,J15)</f>
        <v>125338.409</v>
      </c>
      <c r="K22" s="317">
        <f>SUM(K14,K15)</f>
        <v>100971.88631999999</v>
      </c>
      <c r="L22" s="37">
        <f>SUM(L14,L15)</f>
        <v>100971.88631999999</v>
      </c>
      <c r="M22"/>
      <c r="N22" s="40">
        <f t="shared" si="3"/>
        <v>66.901586829862964</v>
      </c>
      <c r="O22" s="41">
        <f t="shared" si="3"/>
        <v>66.901586829862964</v>
      </c>
      <c r="P22" s="41">
        <f t="shared" si="4"/>
        <v>80.559412813353958</v>
      </c>
      <c r="Q22" s="42">
        <f t="shared" si="4"/>
        <v>80.559412813353958</v>
      </c>
      <c r="R22"/>
      <c r="S22" s="40">
        <f t="shared" si="5"/>
        <v>181.11816872511918</v>
      </c>
      <c r="T22" s="41">
        <f t="shared" si="5"/>
        <v>133.45815116589378</v>
      </c>
      <c r="U22" s="42">
        <f t="shared" si="5"/>
        <v>133.45815116589378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f>SUM(F16,F17)</f>
        <v>2552052.9176400001</v>
      </c>
      <c r="G23" s="317">
        <f>SUM(G16,G17)</f>
        <v>520328.80644000001</v>
      </c>
      <c r="H23" s="37">
        <f>SUM(H16,H17)</f>
        <v>517490.81101</v>
      </c>
      <c r="I23"/>
      <c r="J23" s="31">
        <f>SUM(J16,J17)</f>
        <v>2891783.6456500003</v>
      </c>
      <c r="K23" s="317">
        <f>SUM(K16,K17)</f>
        <v>1218719.0090199998</v>
      </c>
      <c r="L23" s="37">
        <f>SUM(L16,L17)</f>
        <v>1216659.7243199998</v>
      </c>
      <c r="M23"/>
      <c r="N23" s="40">
        <f t="shared" si="3"/>
        <v>20.388637039751188</v>
      </c>
      <c r="O23" s="41">
        <f t="shared" si="3"/>
        <v>20.277432628181842</v>
      </c>
      <c r="P23" s="41">
        <f t="shared" si="4"/>
        <v>42.144197435146033</v>
      </c>
      <c r="Q23" s="42">
        <f t="shared" si="4"/>
        <v>42.072985859442653</v>
      </c>
      <c r="R23"/>
      <c r="S23" s="40">
        <f t="shared" si="5"/>
        <v>-11.748137815256133</v>
      </c>
      <c r="T23" s="41">
        <f t="shared" si="5"/>
        <v>-57.305268680562513</v>
      </c>
      <c r="U23" s="42">
        <f t="shared" si="5"/>
        <v>-57.466265984991857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164"/>
      <c r="H24" s="38"/>
      <c r="I24"/>
      <c r="J24" s="32"/>
      <c r="K24" s="164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f>SUM(F21,F22,F23)</f>
        <v>14345571.90601</v>
      </c>
      <c r="G25" s="52">
        <f>SUM(G21,G22,G23)</f>
        <v>9357526.3428099994</v>
      </c>
      <c r="H25" s="53">
        <f>SUM(H21,H22,H23)</f>
        <v>8338140.1630900009</v>
      </c>
      <c r="I25"/>
      <c r="J25" s="51">
        <f>SUM(J21,J22,J23)</f>
        <v>13086989.193739999</v>
      </c>
      <c r="K25" s="52">
        <f>SUM(K21,K22,K23)</f>
        <v>9512575.2722999994</v>
      </c>
      <c r="L25" s="53">
        <f>SUM(L21,L22,L23)</f>
        <v>8692907.0264299978</v>
      </c>
      <c r="M25"/>
      <c r="N25" s="54">
        <f>IF(+$F25=0," ",+G25/$F25*100)</f>
        <v>65.229371154521303</v>
      </c>
      <c r="O25" s="55">
        <f>IF(+$F25=0," ",+H25/$F25*100)</f>
        <v>58.123441977219336</v>
      </c>
      <c r="P25" s="55">
        <f>IF(+$J25=0," ",+K25/$J25*100)</f>
        <v>72.687270780740178</v>
      </c>
      <c r="Q25" s="56">
        <f>IF(+$J25=0," ",+L25/$J25*100)</f>
        <v>66.424040684530738</v>
      </c>
      <c r="R25"/>
      <c r="S25" s="54">
        <f>IF(+J25=0," ",(+F25/J25-1)*100)</f>
        <v>9.6170531941145665</v>
      </c>
      <c r="T25" s="55">
        <f>IF(+K25=0," ",(+G25/K25-1)*100)</f>
        <v>-1.6299364268001382</v>
      </c>
      <c r="U25" s="56">
        <f>IF(+L25=0," ",(+H25/L25-1)*100)</f>
        <v>-4.0811073011750914</v>
      </c>
    </row>
    <row r="26" spans="2:24" ht="6" customHeight="1" x14ac:dyDescent="0.2"/>
    <row r="27" spans="2:24" ht="19.5" customHeight="1" x14ac:dyDescent="0.2"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>
      <selection activeCell="C32" sqref="C32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2022-ko 3. hiruhilabetea</v>
      </c>
    </row>
    <row r="2" spans="1:9" ht="18" x14ac:dyDescent="0.2">
      <c r="A2" s="157"/>
      <c r="B2" s="289" t="s">
        <v>58</v>
      </c>
      <c r="C2" s="289"/>
      <c r="D2" s="289"/>
      <c r="E2" s="289"/>
      <c r="F2" s="289"/>
      <c r="G2" s="289"/>
      <c r="H2" s="289"/>
      <c r="I2" s="289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2022</v>
      </c>
      <c r="F4"/>
      <c r="G4" s="175">
        <v>2021</v>
      </c>
      <c r="H4"/>
      <c r="I4" s="177" t="s">
        <v>220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290" t="s">
        <v>209</v>
      </c>
      <c r="C6" s="291"/>
      <c r="D6" s="93"/>
      <c r="E6" s="179">
        <f>'[1]Magnitudes presupuestarias GV'!E6</f>
        <v>8601470.4373700004</v>
      </c>
      <c r="F6"/>
      <c r="G6" s="179">
        <f>'[1]Magnitudes presupuestarias GV'!G6</f>
        <v>8192884.37696</v>
      </c>
      <c r="H6"/>
      <c r="I6" s="256">
        <f>'[1]Magnitudes presupuestarias GV'!I6</f>
        <v>4.9870844211963306</v>
      </c>
    </row>
    <row r="7" spans="1:9" ht="19.5" customHeight="1" x14ac:dyDescent="0.2">
      <c r="A7" s="93"/>
      <c r="B7" s="292" t="s">
        <v>60</v>
      </c>
      <c r="C7" s="293"/>
      <c r="D7" s="93"/>
      <c r="E7" s="180">
        <f>'[1]Magnitudes presupuestarias GV'!E7</f>
        <v>7776006.5668199994</v>
      </c>
      <c r="F7"/>
      <c r="G7" s="180">
        <f>'[1]Magnitudes presupuestarias GV'!G7</f>
        <v>7408572.7203000002</v>
      </c>
      <c r="H7"/>
      <c r="I7" s="257">
        <f>'[1]Magnitudes presupuestarias GV'!I7</f>
        <v>4.9595767010993219</v>
      </c>
    </row>
    <row r="8" spans="1:9" ht="12.75" x14ac:dyDescent="0.2">
      <c r="A8" s="93"/>
      <c r="B8" s="161"/>
      <c r="C8" s="162" t="s">
        <v>61</v>
      </c>
      <c r="D8" s="93"/>
      <c r="E8" s="181">
        <f>'[1]Magnitudes presupuestarias GV'!E8</f>
        <v>1793309.0581700001</v>
      </c>
      <c r="F8"/>
      <c r="G8" s="181">
        <f>'[1]Magnitudes presupuestarias GV'!G8</f>
        <v>1695300.2278799999</v>
      </c>
      <c r="H8"/>
      <c r="I8" s="258">
        <f>'[1]Magnitudes presupuestarias GV'!I8</f>
        <v>5.7812078756434682</v>
      </c>
    </row>
    <row r="9" spans="1:9" ht="12.75" x14ac:dyDescent="0.2">
      <c r="A9" s="93"/>
      <c r="B9" s="161"/>
      <c r="C9" s="162" t="s">
        <v>62</v>
      </c>
      <c r="D9" s="93"/>
      <c r="E9" s="181">
        <f>'[1]Magnitudes presupuestarias GV'!E9</f>
        <v>2935742.3953</v>
      </c>
      <c r="F9"/>
      <c r="G9" s="181">
        <f>'[1]Magnitudes presupuestarias GV'!G9</f>
        <v>2846588.0461300001</v>
      </c>
      <c r="H9"/>
      <c r="I9" s="258">
        <f>'[1]Magnitudes presupuestarias GV'!I9</f>
        <v>3.1319723024624935</v>
      </c>
    </row>
    <row r="10" spans="1:9" ht="12.75" x14ac:dyDescent="0.2">
      <c r="A10" s="93"/>
      <c r="B10" s="161"/>
      <c r="C10" s="162" t="s">
        <v>63</v>
      </c>
      <c r="D10" s="93"/>
      <c r="E10" s="181">
        <f>'[1]Magnitudes presupuestarias GV'!E10</f>
        <v>102191.75584</v>
      </c>
      <c r="F10"/>
      <c r="G10" s="181">
        <f>'[1]Magnitudes presupuestarias GV'!G10</f>
        <v>125391.04131000002</v>
      </c>
      <c r="H10"/>
      <c r="I10" s="258">
        <f>'[1]Magnitudes presupuestarias GV'!I10</f>
        <v>-18.501549415037722</v>
      </c>
    </row>
    <row r="11" spans="1:9" ht="12.75" x14ac:dyDescent="0.2">
      <c r="A11" s="93"/>
      <c r="B11" s="161"/>
      <c r="C11" s="162" t="s">
        <v>64</v>
      </c>
      <c r="D11" s="93"/>
      <c r="E11" s="181">
        <f>'[1]Magnitudes presupuestarias GV'!E11</f>
        <v>2944763.35751</v>
      </c>
      <c r="F11"/>
      <c r="G11" s="181">
        <f>'[1]Magnitudes presupuestarias GV'!G11</f>
        <v>2741293.4049800001</v>
      </c>
      <c r="H11"/>
      <c r="I11" s="258">
        <f>'[1]Magnitudes presupuestarias GV'!I11</f>
        <v>7.4224069616321886</v>
      </c>
    </row>
    <row r="12" spans="1:9" ht="19.5" customHeight="1" x14ac:dyDescent="0.2">
      <c r="A12" s="93"/>
      <c r="B12" s="292" t="s">
        <v>65</v>
      </c>
      <c r="C12" s="293"/>
      <c r="D12" s="93"/>
      <c r="E12" s="180">
        <f>'[1]Magnitudes presupuestarias GV'!E12</f>
        <v>825463.87055000104</v>
      </c>
      <c r="F12"/>
      <c r="G12" s="180">
        <f>'[1]Magnitudes presupuestarias GV'!G12</f>
        <v>784311.65665999986</v>
      </c>
      <c r="H12"/>
      <c r="I12" s="257">
        <f>'[1]Magnitudes presupuestarias GV'!I12</f>
        <v>5.2469211110859115</v>
      </c>
    </row>
    <row r="13" spans="1:9" ht="19.5" customHeight="1" x14ac:dyDescent="0.2">
      <c r="A13" s="93"/>
      <c r="B13" s="292" t="s">
        <v>66</v>
      </c>
      <c r="C13" s="293"/>
      <c r="D13" s="93"/>
      <c r="E13" s="182">
        <f>'[1]Magnitudes presupuestarias GV'!E13</f>
        <v>235727.09900000002</v>
      </c>
      <c r="F13"/>
      <c r="G13" s="182">
        <f>'[1]Magnitudes presupuestarias GV'!G13</f>
        <v>100971.88631999999</v>
      </c>
      <c r="H13"/>
      <c r="I13" s="257">
        <f>'[1]Magnitudes presupuestarias GV'!I13</f>
        <v>133.45815116589378</v>
      </c>
    </row>
    <row r="14" spans="1:9" ht="19.5" customHeight="1" x14ac:dyDescent="0.2">
      <c r="A14" s="93"/>
      <c r="B14" s="292" t="s">
        <v>67</v>
      </c>
      <c r="C14" s="293"/>
      <c r="D14" s="93"/>
      <c r="E14" s="182">
        <f>'[1]Magnitudes presupuestarias GV'!E14</f>
        <v>563788.70772000006</v>
      </c>
      <c r="F14"/>
      <c r="G14" s="182">
        <f>'[1]Magnitudes presupuestarias GV'!G14</f>
        <v>357500.62307999993</v>
      </c>
      <c r="H14"/>
      <c r="I14" s="257">
        <f>'[1]Magnitudes presupuestarias GV'!I14</f>
        <v>57.702860169236089</v>
      </c>
    </row>
    <row r="15" spans="1:9" ht="12.75" x14ac:dyDescent="0.2">
      <c r="A15" s="93"/>
      <c r="B15" s="261"/>
      <c r="C15" s="162" t="s">
        <v>68</v>
      </c>
      <c r="D15" s="93"/>
      <c r="E15" s="181">
        <f>'[1]Magnitudes presupuestarias GV'!E15</f>
        <v>67583.907390000008</v>
      </c>
      <c r="F15"/>
      <c r="G15" s="181">
        <f>'[1]Magnitudes presupuestarias GV'!G15</f>
        <v>78678.779779999997</v>
      </c>
      <c r="H15"/>
      <c r="I15" s="258">
        <f>'[1]Magnitudes presupuestarias GV'!I15</f>
        <v>-14.10147999374577</v>
      </c>
    </row>
    <row r="16" spans="1:9" ht="12.75" x14ac:dyDescent="0.2">
      <c r="A16" s="93"/>
      <c r="B16" s="261"/>
      <c r="C16" s="162" t="s">
        <v>69</v>
      </c>
      <c r="D16" s="93"/>
      <c r="E16" s="181">
        <f>'[1]Magnitudes presupuestarias GV'!E16</f>
        <v>496204.80033</v>
      </c>
      <c r="F16"/>
      <c r="G16" s="181">
        <f>'[1]Magnitudes presupuestarias GV'!G16</f>
        <v>278821.84329999995</v>
      </c>
      <c r="H16"/>
      <c r="I16" s="258">
        <f>'[1]Magnitudes presupuestarias GV'!I16</f>
        <v>77.964823149133849</v>
      </c>
    </row>
    <row r="17" spans="1:21" ht="19.5" customHeight="1" x14ac:dyDescent="0.2">
      <c r="A17" s="93"/>
      <c r="B17" s="294" t="s">
        <v>169</v>
      </c>
      <c r="C17" s="295"/>
      <c r="D17" s="93"/>
      <c r="E17" s="180">
        <f>'[1]Magnitudes presupuestarias GV'!E17</f>
        <v>497402.26183000091</v>
      </c>
      <c r="F17"/>
      <c r="G17" s="180">
        <f>'[1]Magnitudes presupuestarias GV'!G17</f>
        <v>527782.91989999998</v>
      </c>
      <c r="H17"/>
      <c r="I17" s="258">
        <f>'[1]Magnitudes presupuestarias GV'!I17</f>
        <v>-5.7562791300171945</v>
      </c>
    </row>
    <row r="18" spans="1:21" ht="19.5" customHeight="1" x14ac:dyDescent="0.2">
      <c r="A18" s="93"/>
      <c r="B18" s="292" t="s">
        <v>70</v>
      </c>
      <c r="C18" s="293"/>
      <c r="D18" s="93"/>
      <c r="E18" s="180">
        <f>'[1]Magnitudes presupuestarias GV'!E18</f>
        <v>-32685.77594</v>
      </c>
      <c r="F18"/>
      <c r="G18" s="180">
        <f>'[1]Magnitudes presupuestarias GV'!G18</f>
        <v>11475.157490000005</v>
      </c>
      <c r="H18"/>
      <c r="I18" s="262" t="str">
        <f>'[1]Magnitudes presupuestarias GV'!I18</f>
        <v xml:space="preserve">  -</v>
      </c>
    </row>
    <row r="19" spans="1:21" ht="12.75" x14ac:dyDescent="0.2">
      <c r="A19" s="93"/>
      <c r="B19" s="261"/>
      <c r="C19" s="162" t="s">
        <v>71</v>
      </c>
      <c r="D19" s="93"/>
      <c r="E19" s="181">
        <f>'[1]Magnitudes presupuestarias GV'!E19</f>
        <v>23713.80644</v>
      </c>
      <c r="F19"/>
      <c r="G19" s="181">
        <f>'[1]Magnitudes presupuestarias GV'!G19</f>
        <v>53609.1734</v>
      </c>
      <c r="H19"/>
      <c r="I19" s="258">
        <f>'[1]Magnitudes presupuestarias GV'!I19</f>
        <v>-55.765394360659926</v>
      </c>
    </row>
    <row r="20" spans="1:21" ht="12.75" x14ac:dyDescent="0.2">
      <c r="A20" s="93"/>
      <c r="B20" s="261"/>
      <c r="C20" s="162" t="s">
        <v>72</v>
      </c>
      <c r="D20" s="93"/>
      <c r="E20" s="181">
        <f>'[1]Magnitudes presupuestarias GV'!E20</f>
        <v>56399.58238</v>
      </c>
      <c r="F20"/>
      <c r="G20" s="181">
        <f>'[1]Magnitudes presupuestarias GV'!G20</f>
        <v>42134.015909999995</v>
      </c>
      <c r="H20"/>
      <c r="I20" s="258">
        <f>'[1]Magnitudes presupuestarias GV'!I20</f>
        <v>33.857599760895909</v>
      </c>
    </row>
    <row r="21" spans="1:21" ht="19.5" customHeight="1" x14ac:dyDescent="0.2">
      <c r="A21" s="93"/>
      <c r="B21" s="292" t="s">
        <v>73</v>
      </c>
      <c r="C21" s="293"/>
      <c r="D21" s="93"/>
      <c r="E21" s="180">
        <f>'[1]Magnitudes presupuestarias GV'!E21</f>
        <v>128285.33332999999</v>
      </c>
      <c r="F21"/>
      <c r="G21" s="180">
        <f>'[1]Magnitudes presupuestarias GV'!G21</f>
        <v>694943.16894999985</v>
      </c>
      <c r="H21"/>
      <c r="I21" s="262">
        <f>'[1]Magnitudes presupuestarias GV'!I21</f>
        <v>-81.540169173282436</v>
      </c>
    </row>
    <row r="22" spans="1:21" ht="12.75" x14ac:dyDescent="0.2">
      <c r="A22" s="93"/>
      <c r="B22" s="261"/>
      <c r="C22" s="162" t="s">
        <v>74</v>
      </c>
      <c r="D22" s="93"/>
      <c r="E22" s="181">
        <f>'[1]Magnitudes presupuestarias GV'!E22</f>
        <v>496615</v>
      </c>
      <c r="F22"/>
      <c r="G22" s="181">
        <f>'[1]Magnitudes presupuestarias GV'!G22</f>
        <v>1165109.8356199998</v>
      </c>
      <c r="H22"/>
      <c r="I22" s="258">
        <f>'[1]Magnitudes presupuestarias GV'!I22</f>
        <v>-57.376121562330475</v>
      </c>
    </row>
    <row r="23" spans="1:21" ht="12.75" x14ac:dyDescent="0.2">
      <c r="A23" s="93"/>
      <c r="B23" s="261"/>
      <c r="C23" s="162" t="s">
        <v>75</v>
      </c>
      <c r="D23" s="93"/>
      <c r="E23" s="183">
        <f>'[1]Magnitudes presupuestarias GV'!E23</f>
        <v>368329.66667000001</v>
      </c>
      <c r="F23"/>
      <c r="G23" s="183">
        <f>'[1]Magnitudes presupuestarias GV'!G23</f>
        <v>470166.66667000001</v>
      </c>
      <c r="H23"/>
      <c r="I23" s="258">
        <f>'[1]Magnitudes presupuestarias GV'!I23</f>
        <v>-21.659766040257644</v>
      </c>
    </row>
    <row r="24" spans="1:21" ht="19.5" customHeight="1" x14ac:dyDescent="0.2">
      <c r="A24" s="93"/>
      <c r="B24" s="292" t="s">
        <v>76</v>
      </c>
      <c r="C24" s="293"/>
      <c r="D24" s="93"/>
      <c r="E24" s="180">
        <f>'[1]Magnitudes presupuestarias GV'!E24</f>
        <v>593001.81922000088</v>
      </c>
      <c r="F24"/>
      <c r="G24" s="180">
        <f>'[1]Magnitudes presupuestarias GV'!G24</f>
        <v>1234201.2463399998</v>
      </c>
      <c r="H24"/>
      <c r="I24" s="257">
        <f>'[1]Magnitudes presupuestarias GV'!I24</f>
        <v>-51.952583018487751</v>
      </c>
    </row>
    <row r="25" spans="1:21" ht="12.75" x14ac:dyDescent="0.2">
      <c r="A25" s="93"/>
      <c r="B25" s="261"/>
      <c r="C25" s="162" t="s">
        <v>77</v>
      </c>
      <c r="D25" s="93"/>
      <c r="E25" s="181">
        <f>'[1]Magnitudes presupuestarias GV'!E25</f>
        <v>26768.002840001136</v>
      </c>
      <c r="F25"/>
      <c r="G25" s="181">
        <f>'[1]Magnitudes presupuestarias GV'!G25</f>
        <v>191549.39662000071</v>
      </c>
      <c r="H25"/>
      <c r="I25" s="258">
        <f>'[1]Magnitudes presupuestarias GV'!I25</f>
        <v>-86.02553528628232</v>
      </c>
    </row>
    <row r="26" spans="1:21" ht="12.75" x14ac:dyDescent="0.2">
      <c r="A26" s="93"/>
      <c r="B26" s="261"/>
      <c r="C26" s="162" t="s">
        <v>78</v>
      </c>
      <c r="D26" s="93"/>
      <c r="E26" s="181">
        <f>'[1]Magnitudes presupuestarias GV'!E26</f>
        <v>1019386.1797199994</v>
      </c>
      <c r="F26"/>
      <c r="G26" s="181">
        <f>'[1]Magnitudes presupuestarias GV'!G26</f>
        <v>819668.24587000161</v>
      </c>
      <c r="H26"/>
      <c r="I26" s="258">
        <f>'[1]Magnitudes presupuestarias GV'!I26</f>
        <v>24.365703424074425</v>
      </c>
    </row>
    <row r="27" spans="1:21" ht="30" customHeight="1" x14ac:dyDescent="0.2">
      <c r="A27" s="93"/>
      <c r="B27" s="297" t="s">
        <v>79</v>
      </c>
      <c r="C27" s="298"/>
      <c r="D27" s="93"/>
      <c r="E27" s="184">
        <f>'[1]Magnitudes presupuestarias GV'!E27</f>
        <v>-399616.35765999742</v>
      </c>
      <c r="F27"/>
      <c r="G27" s="184">
        <f>'[1]Magnitudes presupuestarias GV'!G27</f>
        <v>606082.39708999894</v>
      </c>
      <c r="H27"/>
      <c r="I27" s="259" t="str">
        <f>'[1]Magnitudes presupuestarias GV'!I27</f>
        <v xml:space="preserve"> -</v>
      </c>
    </row>
    <row r="28" spans="1:21" s="227" customFormat="1" ht="16.149999999999999" customHeight="1" x14ac:dyDescent="0.2">
      <c r="B28" s="296"/>
      <c r="C28" s="296"/>
      <c r="D28" s="296"/>
      <c r="E28" s="296"/>
      <c r="F28" s="296"/>
      <c r="G28" s="296"/>
      <c r="H28" s="296"/>
      <c r="I28" s="296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5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E100" sqref="E100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2022-ko 3.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224</v>
      </c>
      <c r="C93" s="74">
        <v>1793309.0581700001</v>
      </c>
      <c r="D93" s="74">
        <v>2935742.3953</v>
      </c>
      <c r="E93" s="74">
        <v>102191.75584</v>
      </c>
      <c r="F93" s="74">
        <v>2944763.35751</v>
      </c>
      <c r="G93" s="74">
        <v>7776006.5668199994</v>
      </c>
      <c r="H93" s="74">
        <v>67583.907390000008</v>
      </c>
      <c r="I93" s="74">
        <v>496204.80033</v>
      </c>
      <c r="J93" s="74">
        <v>563788.70772000006</v>
      </c>
      <c r="K93" s="74">
        <v>56399.58238</v>
      </c>
      <c r="L93" s="74">
        <v>368329.66667000001</v>
      </c>
      <c r="M93" s="74">
        <v>424729.24904999998</v>
      </c>
      <c r="N93" s="75">
        <v>8764524.5235900003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3.95" customHeight="1" x14ac:dyDescent="0.2">
      <c r="A94" s="7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255" ht="18" x14ac:dyDescent="0.2">
      <c r="B95" s="299" t="s">
        <v>27</v>
      </c>
      <c r="C95" s="299"/>
      <c r="E95" s="73"/>
    </row>
  </sheetData>
  <mergeCells count="1">
    <mergeCell ref="B95:C95"/>
  </mergeCells>
  <phoneticPr fontId="0" type="noConversion"/>
  <hyperlinks>
    <hyperlink ref="B95:C9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5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G96" sqref="G96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2022-ko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225"/>
      <c r="D91" s="226">
        <v>0.96250000000000002</v>
      </c>
      <c r="E91" s="226">
        <v>43828.861420000001</v>
      </c>
      <c r="F91" s="226">
        <v>2794713.0505399997</v>
      </c>
      <c r="G91" s="226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225"/>
      <c r="D92" s="226">
        <v>407.74759999999998</v>
      </c>
      <c r="E92" s="226">
        <v>75745.766109999997</v>
      </c>
      <c r="F92" s="226">
        <v>5604969.5629099999</v>
      </c>
      <c r="G92" s="226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224</v>
      </c>
      <c r="C93" s="225"/>
      <c r="D93" s="226">
        <v>1312.1531</v>
      </c>
      <c r="E93" s="226">
        <v>112529.94079000001</v>
      </c>
      <c r="F93" s="226">
        <v>8487524.7685899995</v>
      </c>
      <c r="G93" s="226">
        <v>103.57489</v>
      </c>
      <c r="H93" s="83">
        <v>8601470.4373700004</v>
      </c>
      <c r="I93" s="83">
        <v>0.38500000000000001</v>
      </c>
      <c r="J93" s="83">
        <v>235726.71400000001</v>
      </c>
      <c r="K93" s="83">
        <v>235727.09900000002</v>
      </c>
      <c r="L93" s="83">
        <v>23713.80644</v>
      </c>
      <c r="M93" s="83">
        <v>496615</v>
      </c>
      <c r="N93" s="83">
        <v>520328.80644000001</v>
      </c>
      <c r="O93" s="84">
        <v>9357526.3428100012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3.95" customHeight="1" x14ac:dyDescent="0.2">
      <c r="A94" s="7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</row>
    <row r="95" spans="1:255" x14ac:dyDescent="0.25">
      <c r="B95" s="299" t="s">
        <v>27</v>
      </c>
      <c r="C95" s="299"/>
    </row>
  </sheetData>
  <mergeCells count="1">
    <mergeCell ref="B95:C95"/>
  </mergeCells>
  <phoneticPr fontId="0" type="noConversion"/>
  <hyperlinks>
    <hyperlink ref="B95:C9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H29" sqref="H2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2022-ko 3. hiruhilabetea</v>
      </c>
    </row>
    <row r="2" spans="2:31" s="4" customFormat="1" ht="27" customHeight="1" x14ac:dyDescent="0.2">
      <c r="B2" s="278" t="s">
        <v>28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69" t="s">
        <v>30</v>
      </c>
      <c r="C5" s="270"/>
      <c r="D5" s="271"/>
      <c r="E5"/>
      <c r="F5" s="109">
        <v>2022</v>
      </c>
      <c r="G5" s="267"/>
      <c r="H5" s="268"/>
      <c r="I5"/>
      <c r="J5" s="109">
        <v>2021</v>
      </c>
      <c r="K5" s="267"/>
      <c r="L5" s="268"/>
      <c r="M5"/>
      <c r="N5" s="109" t="s">
        <v>31</v>
      </c>
      <c r="O5" s="110"/>
      <c r="P5" s="110"/>
      <c r="Q5" s="111"/>
      <c r="R5"/>
      <c r="S5" s="283" t="s">
        <v>219</v>
      </c>
      <c r="T5" s="270"/>
      <c r="U5" s="271"/>
      <c r="AA5"/>
      <c r="AB5"/>
      <c r="AC5"/>
      <c r="AD5"/>
      <c r="AE5"/>
    </row>
    <row r="6" spans="2:31" s="13" customFormat="1" ht="24" customHeight="1" x14ac:dyDescent="0.2">
      <c r="B6" s="272"/>
      <c r="C6" s="273"/>
      <c r="D6" s="27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01">
        <v>2022</v>
      </c>
      <c r="O6" s="302"/>
      <c r="P6" s="303">
        <v>2021</v>
      </c>
      <c r="Q6" s="304"/>
      <c r="R6"/>
      <c r="S6" s="272"/>
      <c r="T6" s="273"/>
      <c r="U6" s="274"/>
      <c r="AA6"/>
      <c r="AB6"/>
      <c r="AC6"/>
      <c r="AD6"/>
      <c r="AE6"/>
    </row>
    <row r="7" spans="2:31" s="13" customFormat="1" ht="12.75" customHeight="1" x14ac:dyDescent="0.2">
      <c r="B7" s="275"/>
      <c r="C7" s="276"/>
      <c r="D7" s="27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f>'[1]gastos ddff'!F9</f>
        <v>447897.42800000001</v>
      </c>
      <c r="G9" s="34">
        <f>'[1]gastos ddff'!G9</f>
        <v>306135.15841000003</v>
      </c>
      <c r="H9" s="37">
        <f>'[1]gastos ddff'!H9</f>
        <v>305308.98975000001</v>
      </c>
      <c r="I9" s="255">
        <f>'[1]gastos ddff'!I9</f>
        <v>0</v>
      </c>
      <c r="J9" s="31">
        <f>'[1]gastos ddff'!J9</f>
        <v>436252.79700000002</v>
      </c>
      <c r="K9" s="34">
        <f>'[1]gastos ddff'!K9</f>
        <v>297722.19377000001</v>
      </c>
      <c r="L9" s="37">
        <f>'[1]gastos ddff'!L9</f>
        <v>297721.95989</v>
      </c>
      <c r="M9"/>
      <c r="N9" s="40">
        <f t="shared" ref="N9:O16" si="0">IF(+$F9=0," ",+G9/$F9*100)</f>
        <v>68.3493896754415</v>
      </c>
      <c r="O9" s="41">
        <f t="shared" si="0"/>
        <v>68.16493479618731</v>
      </c>
      <c r="P9" s="41">
        <f t="shared" ref="P9:Q14" si="1">IF(+$J9=0," ",+K9/$J9*100)</f>
        <v>68.245337523876088</v>
      </c>
      <c r="Q9" s="42">
        <f t="shared" si="1"/>
        <v>68.245283912758495</v>
      </c>
      <c r="R9"/>
      <c r="S9" s="40">
        <f t="shared" ref="S9:U16" si="2">IF(+J9=0," ",(+F9/J9-1)*100)</f>
        <v>2.6692392759604555</v>
      </c>
      <c r="T9" s="41">
        <f t="shared" si="2"/>
        <v>2.8257767865634165</v>
      </c>
      <c r="U9" s="42">
        <f t="shared" si="2"/>
        <v>2.5483608474172303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f>'[1]gastos ddff'!F10</f>
        <v>723616.05814999994</v>
      </c>
      <c r="G10" s="34">
        <f>'[1]gastos ddff'!G10</f>
        <v>423427.65203999996</v>
      </c>
      <c r="H10" s="37">
        <f>'[1]gastos ddff'!H10</f>
        <v>392746.62167000002</v>
      </c>
      <c r="I10" s="255">
        <f>'[1]gastos ddff'!I10</f>
        <v>0</v>
      </c>
      <c r="J10" s="31">
        <f>'[1]gastos ddff'!J10</f>
        <v>683402.40521</v>
      </c>
      <c r="K10" s="34">
        <f>'[1]gastos ddff'!K10</f>
        <v>409396.08999999997</v>
      </c>
      <c r="L10" s="37">
        <f>'[1]gastos ddff'!L10</f>
        <v>386890.08772999997</v>
      </c>
      <c r="M10"/>
      <c r="N10" s="40">
        <f t="shared" si="0"/>
        <v>58.51551347858932</v>
      </c>
      <c r="O10" s="41">
        <f t="shared" si="0"/>
        <v>54.275553623574602</v>
      </c>
      <c r="P10" s="41">
        <f t="shared" si="1"/>
        <v>59.90556762442155</v>
      </c>
      <c r="Q10" s="42">
        <f t="shared" si="1"/>
        <v>56.61233919876446</v>
      </c>
      <c r="R10"/>
      <c r="S10" s="40">
        <f t="shared" si="2"/>
        <v>5.8843300277298338</v>
      </c>
      <c r="T10" s="41">
        <f t="shared" si="2"/>
        <v>3.4273805692672799</v>
      </c>
      <c r="U10" s="42">
        <f t="shared" si="2"/>
        <v>1.5137461841842725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f>'[1]gastos ddff'!F11</f>
        <v>63767.329470000004</v>
      </c>
      <c r="G11" s="34">
        <f>'[1]gastos ddff'!G11</f>
        <v>27476.69759</v>
      </c>
      <c r="H11" s="37">
        <f>'[1]gastos ddff'!H11</f>
        <v>19050.97712</v>
      </c>
      <c r="I11" s="255">
        <f>'[1]gastos ddff'!I11</f>
        <v>0</v>
      </c>
      <c r="J11" s="31">
        <f>'[1]gastos ddff'!J11</f>
        <v>62510.396360000006</v>
      </c>
      <c r="K11" s="34">
        <f>'[1]gastos ddff'!K11</f>
        <v>19269.810369999999</v>
      </c>
      <c r="L11" s="37">
        <f>'[1]gastos ddff'!L11</f>
        <v>18894.973610000001</v>
      </c>
      <c r="M11"/>
      <c r="N11" s="40">
        <f t="shared" si="0"/>
        <v>43.088989014236034</v>
      </c>
      <c r="O11" s="41">
        <f t="shared" si="0"/>
        <v>29.875764405286453</v>
      </c>
      <c r="P11" s="41">
        <f t="shared" si="1"/>
        <v>30.826568846283344</v>
      </c>
      <c r="Q11" s="42">
        <f t="shared" si="1"/>
        <v>30.22692977530178</v>
      </c>
      <c r="R11"/>
      <c r="S11" s="40">
        <f t="shared" si="2"/>
        <v>2.0107585028916963</v>
      </c>
      <c r="T11" s="41">
        <f t="shared" si="2"/>
        <v>42.589351230860096</v>
      </c>
      <c r="U11" s="42">
        <f t="shared" si="2"/>
        <v>0.82563497160659249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f>'[1]gastos ddff'!F12</f>
        <v>15159283.409469999</v>
      </c>
      <c r="G12" s="34">
        <f>'[1]gastos ddff'!G12</f>
        <v>10225099.268139999</v>
      </c>
      <c r="H12" s="37">
        <f>'[1]gastos ddff'!H12</f>
        <v>10196049.007170001</v>
      </c>
      <c r="I12" s="255">
        <f>'[1]gastos ddff'!I12</f>
        <v>0</v>
      </c>
      <c r="J12" s="31">
        <f>'[1]gastos ddff'!J12</f>
        <v>13317151.34513</v>
      </c>
      <c r="K12" s="34">
        <f>'[1]gastos ddff'!K12</f>
        <v>9123082.3072100002</v>
      </c>
      <c r="L12" s="37">
        <f>'[1]gastos ddff'!L12</f>
        <v>9094862.6855699997</v>
      </c>
      <c r="M12"/>
      <c r="N12" s="40">
        <f t="shared" si="0"/>
        <v>67.451072665825237</v>
      </c>
      <c r="O12" s="41">
        <f t="shared" si="0"/>
        <v>67.259439194866772</v>
      </c>
      <c r="P12" s="41">
        <f t="shared" si="1"/>
        <v>68.506259865750152</v>
      </c>
      <c r="Q12" s="42">
        <f t="shared" si="1"/>
        <v>68.294355525935615</v>
      </c>
      <c r="R12"/>
      <c r="S12" s="40">
        <f t="shared" si="2"/>
        <v>13.832778622086138</v>
      </c>
      <c r="T12" s="41">
        <f t="shared" si="2"/>
        <v>12.079436793626996</v>
      </c>
      <c r="U12" s="42">
        <f t="shared" si="2"/>
        <v>12.107783917916159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f>'[1]gastos ddff'!F13</f>
        <v>451517.56409</v>
      </c>
      <c r="G13" s="34">
        <f>'[1]gastos ddff'!G13</f>
        <v>163322.08283</v>
      </c>
      <c r="H13" s="37">
        <f>'[1]gastos ddff'!H13</f>
        <v>154347.87609000001</v>
      </c>
      <c r="I13" s="255">
        <f>'[1]gastos ddff'!I13</f>
        <v>0</v>
      </c>
      <c r="J13" s="31">
        <f>'[1]gastos ddff'!J13</f>
        <v>374571.03400999994</v>
      </c>
      <c r="K13" s="34">
        <f>'[1]gastos ddff'!K13</f>
        <v>152326.68402000002</v>
      </c>
      <c r="L13" s="37">
        <f>'[1]gastos ddff'!L13</f>
        <v>141702.5294</v>
      </c>
      <c r="M13"/>
      <c r="N13" s="40">
        <f t="shared" si="0"/>
        <v>36.171811645724901</v>
      </c>
      <c r="O13" s="41">
        <f t="shared" si="0"/>
        <v>34.184246276460286</v>
      </c>
      <c r="P13" s="41">
        <f t="shared" si="1"/>
        <v>40.66696839562168</v>
      </c>
      <c r="Q13" s="42">
        <f t="shared" si="1"/>
        <v>37.830615967014943</v>
      </c>
      <c r="R13"/>
      <c r="S13" s="40">
        <f t="shared" si="2"/>
        <v>20.542573529042784</v>
      </c>
      <c r="T13" s="41">
        <f t="shared" si="2"/>
        <v>7.2183011668240038</v>
      </c>
      <c r="U13" s="42">
        <f t="shared" si="2"/>
        <v>8.9238680096560117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f>'[1]gastos ddff'!F14</f>
        <v>534697.59834999999</v>
      </c>
      <c r="G14" s="34">
        <f>'[1]gastos ddff'!G14</f>
        <v>140169.52262</v>
      </c>
      <c r="H14" s="37">
        <f>'[1]gastos ddff'!H14</f>
        <v>127837.41165000001</v>
      </c>
      <c r="I14" s="255">
        <f>'[1]gastos ddff'!I14</f>
        <v>0</v>
      </c>
      <c r="J14" s="31">
        <f>'[1]gastos ddff'!J14</f>
        <v>240295.50396</v>
      </c>
      <c r="K14" s="34">
        <f>'[1]gastos ddff'!K14</f>
        <v>79951.146020000015</v>
      </c>
      <c r="L14" s="37">
        <f>'[1]gastos ddff'!L14</f>
        <v>75023.819799999997</v>
      </c>
      <c r="M14"/>
      <c r="N14" s="40">
        <f t="shared" si="0"/>
        <v>26.214728297367152</v>
      </c>
      <c r="O14" s="41">
        <f t="shared" si="0"/>
        <v>23.90835718067332</v>
      </c>
      <c r="P14" s="41">
        <f t="shared" si="1"/>
        <v>33.27201079605252</v>
      </c>
      <c r="Q14" s="42">
        <f t="shared" si="1"/>
        <v>31.221482950629238</v>
      </c>
      <c r="R14"/>
      <c r="S14" s="40">
        <f t="shared" si="2"/>
        <v>122.51668863475973</v>
      </c>
      <c r="T14" s="41">
        <f t="shared" si="2"/>
        <v>75.318966140818276</v>
      </c>
      <c r="U14" s="42">
        <f t="shared" si="2"/>
        <v>70.395764959437599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f>'[1]gastos ddff'!F15</f>
        <v>108020.67911000001</v>
      </c>
      <c r="G15" s="34">
        <f>'[1]gastos ddff'!G15</f>
        <v>65527.565399999992</v>
      </c>
      <c r="H15" s="37">
        <f>'[1]gastos ddff'!H15</f>
        <v>65527.565399999992</v>
      </c>
      <c r="I15" s="255">
        <f>'[1]gastos ddff'!I15</f>
        <v>0</v>
      </c>
      <c r="J15" s="31">
        <f>'[1]gastos ddff'!J15</f>
        <v>176526.72355000002</v>
      </c>
      <c r="K15" s="34">
        <f>'[1]gastos ddff'!K15</f>
        <v>100012.91462000001</v>
      </c>
      <c r="L15" s="37">
        <f>'[1]gastos ddff'!L15</f>
        <v>63812.914619999996</v>
      </c>
      <c r="M15"/>
      <c r="N15" s="40">
        <f t="shared" si="0"/>
        <v>60.662056506117423</v>
      </c>
      <c r="O15" s="41">
        <f t="shared" si="0"/>
        <v>60.662056506117423</v>
      </c>
      <c r="P15" s="41">
        <f>IF(+$F15=0," ",+K15/$J15*100)</f>
        <v>56.655962682994009</v>
      </c>
      <c r="Q15" s="42">
        <f>IF(+$F15=0," ",+L15/$J15*100)</f>
        <v>36.149152568350601</v>
      </c>
      <c r="R15"/>
      <c r="S15" s="40">
        <f t="shared" si="2"/>
        <v>-38.807747100453106</v>
      </c>
      <c r="T15" s="41">
        <f t="shared" si="2"/>
        <v>-34.480896143290515</v>
      </c>
      <c r="U15" s="42">
        <f t="shared" si="2"/>
        <v>2.6869964962587645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f>'[1]gastos ddff'!F16</f>
        <v>263303.337</v>
      </c>
      <c r="G16" s="34">
        <f>'[1]gastos ddff'!G16</f>
        <v>240097.98243999999</v>
      </c>
      <c r="H16" s="37">
        <f>'[1]gastos ddff'!H16</f>
        <v>91739.315440000006</v>
      </c>
      <c r="I16" s="255">
        <f>'[1]gastos ddff'!I16</f>
        <v>0</v>
      </c>
      <c r="J16" s="31">
        <f>'[1]gastos ddff'!J16</f>
        <v>257894.99699999997</v>
      </c>
      <c r="K16" s="34">
        <f>'[1]gastos ddff'!K16</f>
        <v>84547.648710000009</v>
      </c>
      <c r="L16" s="37">
        <f>'[1]gastos ddff'!L16</f>
        <v>83347.648710000009</v>
      </c>
      <c r="M16"/>
      <c r="N16" s="40">
        <f t="shared" si="0"/>
        <v>91.186836131894523</v>
      </c>
      <c r="O16" s="41">
        <f t="shared" si="0"/>
        <v>34.841683544633547</v>
      </c>
      <c r="P16" s="41">
        <f>IF(+$J16=0," ",+K16/$J16*100)</f>
        <v>32.783749081413944</v>
      </c>
      <c r="Q16" s="42">
        <f>IF(+$J16=0," ",+L16/$J16*100)</f>
        <v>32.318443428353909</v>
      </c>
      <c r="R16"/>
      <c r="S16" s="40">
        <f t="shared" si="2"/>
        <v>2.0971093130589313</v>
      </c>
      <c r="T16" s="41">
        <f t="shared" si="2"/>
        <v>183.97949097737833</v>
      </c>
      <c r="U16" s="42">
        <f t="shared" si="2"/>
        <v>10.068270502984401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f>SUM(F9,F10,F11,F12,F13,F14,F15,F16)</f>
        <v>17752103.403640002</v>
      </c>
      <c r="G18" s="316">
        <f>SUM(G9,G10,G11,G12,G13,G14,G15,G16)</f>
        <v>11591255.929470001</v>
      </c>
      <c r="H18" s="39">
        <f>SUM(H9,H10,H11,H12,H13,H14,H15,H16)</f>
        <v>11352607.764290001</v>
      </c>
      <c r="I18"/>
      <c r="J18" s="33">
        <f>SUM(J9:J17)</f>
        <v>15548605.20222</v>
      </c>
      <c r="K18" s="316">
        <f t="shared" ref="K18:L18" si="3">SUM(K9:K17)</f>
        <v>10266308.794720002</v>
      </c>
      <c r="L18" s="39">
        <f t="shared" si="3"/>
        <v>10162256.61933</v>
      </c>
      <c r="M18"/>
      <c r="N18" s="46">
        <f>IF(+$F18=0," ",+G18/$F18*100)</f>
        <v>65.295112730659611</v>
      </c>
      <c r="O18" s="47">
        <f>IF(+$F18=0," ",+H18/$F18*100)</f>
        <v>63.950775331571087</v>
      </c>
      <c r="P18" s="47">
        <f>IF(+$J18=0," ",+K18/$J18*100)</f>
        <v>66.02720090451713</v>
      </c>
      <c r="Q18" s="48">
        <f>IF(+$J18=0," ",+L18/$J18*100)</f>
        <v>65.35799505591055</v>
      </c>
      <c r="R18"/>
      <c r="S18" s="46">
        <f>IF(+J18=0," ",(+F18/J18-1)*100)</f>
        <v>14.17167760556033</v>
      </c>
      <c r="T18" s="47">
        <f>IF(+K18=0," ",(+G18/K18-1)*100)</f>
        <v>12.905779099800929</v>
      </c>
      <c r="U18" s="48">
        <f>IF(+L18=0," ",(+H18/L18-1)*100)</f>
        <v>11.713452922412838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f>SUM(F9,F10,F11,F12)</f>
        <v>16394564.225089999</v>
      </c>
      <c r="G20" s="317">
        <f>SUM(G9,G10,G11,G12)</f>
        <v>10982138.776179999</v>
      </c>
      <c r="H20" s="37">
        <f>SUM(H9,H10,H11,H12)</f>
        <v>10913155.595710002</v>
      </c>
      <c r="I20"/>
      <c r="J20" s="31">
        <f>SUM(J9,J10,J11,J12)</f>
        <v>14499316.943700001</v>
      </c>
      <c r="K20" s="317">
        <f>SUM(K9,K10,K11,K12)</f>
        <v>9849470.4013500009</v>
      </c>
      <c r="L20" s="37">
        <f>SUM(L9,L10,L11,L12)</f>
        <v>9798369.7067999989</v>
      </c>
      <c r="M20"/>
      <c r="N20" s="40">
        <f t="shared" ref="N20:O22" si="4">IF(+$F20=0," ",+G20/$F20*100)</f>
        <v>66.986463472893632</v>
      </c>
      <c r="O20" s="41">
        <f t="shared" si="4"/>
        <v>66.565694860060205</v>
      </c>
      <c r="P20" s="41">
        <f t="shared" ref="P20:Q22" si="5">IF(+$J20=0," ",+K20/$J20*100)</f>
        <v>67.93058210669453</v>
      </c>
      <c r="Q20" s="42">
        <f t="shared" si="5"/>
        <v>67.578146921310122</v>
      </c>
      <c r="R20"/>
      <c r="S20" s="40">
        <f t="shared" ref="S20:U22" si="6">IF(+J20=0," ",(+F20/J20-1)*100)</f>
        <v>13.071286659565629</v>
      </c>
      <c r="T20" s="41">
        <f t="shared" si="6"/>
        <v>11.499789619904345</v>
      </c>
      <c r="U20" s="42">
        <f t="shared" si="6"/>
        <v>11.377258893756071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f>SUM(F13,F14)</f>
        <v>986215.16243999999</v>
      </c>
      <c r="G21" s="317">
        <f>SUM(G13,G14)</f>
        <v>303491.60545000003</v>
      </c>
      <c r="H21" s="37">
        <f>SUM(H13,H14)</f>
        <v>282185.28774</v>
      </c>
      <c r="I21"/>
      <c r="J21" s="31">
        <f>SUM(J13,J14)</f>
        <v>614866.53796999995</v>
      </c>
      <c r="K21" s="317">
        <f>SUM(K13,K14)</f>
        <v>232277.83004000003</v>
      </c>
      <c r="L21" s="37">
        <f>SUM(L13,L14)</f>
        <v>216726.3492</v>
      </c>
      <c r="M21"/>
      <c r="N21" s="40">
        <f t="shared" si="4"/>
        <v>30.773366402026298</v>
      </c>
      <c r="O21" s="41">
        <f t="shared" si="4"/>
        <v>28.612953692766592</v>
      </c>
      <c r="P21" s="41">
        <f t="shared" si="5"/>
        <v>37.776950882198292</v>
      </c>
      <c r="Q21" s="42">
        <f t="shared" si="5"/>
        <v>35.247705935588627</v>
      </c>
      <c r="R21"/>
      <c r="S21" s="40">
        <f t="shared" si="6"/>
        <v>60.394996562346435</v>
      </c>
      <c r="T21" s="41">
        <f t="shared" si="6"/>
        <v>30.658877516522544</v>
      </c>
      <c r="U21" s="42">
        <f t="shared" si="6"/>
        <v>30.203497997187689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f>SUM(F15,F16)</f>
        <v>371324.01611000003</v>
      </c>
      <c r="G22" s="317">
        <f>SUM(G15,G16)</f>
        <v>305625.54784000001</v>
      </c>
      <c r="H22" s="37">
        <f>SUM(H15,H16)</f>
        <v>157266.88084</v>
      </c>
      <c r="I22"/>
      <c r="J22" s="31">
        <f>SUM(J15,J16)</f>
        <v>434421.72054999997</v>
      </c>
      <c r="K22" s="317">
        <f>SUM(K15,K16)</f>
        <v>184560.56333000003</v>
      </c>
      <c r="L22" s="37">
        <f>SUM(L15,L16)</f>
        <v>147160.56333</v>
      </c>
      <c r="M22"/>
      <c r="N22" s="40">
        <f t="shared" si="4"/>
        <v>82.306970349437975</v>
      </c>
      <c r="O22" s="41">
        <f t="shared" si="4"/>
        <v>42.353005466097208</v>
      </c>
      <c r="P22" s="41">
        <f t="shared" si="5"/>
        <v>42.484193261869365</v>
      </c>
      <c r="Q22" s="42">
        <f t="shared" si="5"/>
        <v>33.875047302811481</v>
      </c>
      <c r="R22"/>
      <c r="S22" s="40">
        <f t="shared" si="6"/>
        <v>-14.524528000145809</v>
      </c>
      <c r="T22" s="41">
        <f t="shared" si="6"/>
        <v>65.596345354414652</v>
      </c>
      <c r="U22" s="42">
        <f t="shared" si="6"/>
        <v>6.8675447289074931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f>SUM(F20,F21,F22)</f>
        <v>17752103.403639998</v>
      </c>
      <c r="G24" s="52">
        <f>SUM(G20,G21,G22)</f>
        <v>11591255.929469999</v>
      </c>
      <c r="H24" s="53">
        <f>SUM(H20,H21,H22)</f>
        <v>11352607.764290001</v>
      </c>
      <c r="I24"/>
      <c r="J24" s="51">
        <f>SUM(J20:J23)</f>
        <v>15548605.20222</v>
      </c>
      <c r="K24" s="52">
        <f t="shared" ref="K24:L24" si="7">SUM(K20:K23)</f>
        <v>10266308.794720002</v>
      </c>
      <c r="L24" s="53">
        <f t="shared" si="7"/>
        <v>10162256.619329998</v>
      </c>
      <c r="M24"/>
      <c r="N24" s="54">
        <f>IF(+$F24=0," ",+G24/$F24*100)</f>
        <v>65.295112730659611</v>
      </c>
      <c r="O24" s="55">
        <f>IF(+$F24=0," ",+H24/$F24*100)</f>
        <v>63.950775331571094</v>
      </c>
      <c r="P24" s="55">
        <f>IF(+$J24=0," ",+K24/$J24*100)</f>
        <v>66.02720090451713</v>
      </c>
      <c r="Q24" s="56">
        <f>IF(+$J24=0," ",+L24/$J24*100)</f>
        <v>65.35799505591055</v>
      </c>
      <c r="R24"/>
      <c r="S24" s="54">
        <f>IF(+J24=0," ",(+F24/J24-1)*100)</f>
        <v>14.171677605560307</v>
      </c>
      <c r="T24" s="55">
        <f>IF(+K24=0," ",(+G24/K24-1)*100)</f>
        <v>12.905779099800906</v>
      </c>
      <c r="U24" s="56">
        <f>IF(+L24=0," ",(+H24/L24-1)*100)</f>
        <v>11.713452922412859</v>
      </c>
    </row>
    <row r="25" spans="2:31" ht="6.75" customHeight="1" x14ac:dyDescent="0.2">
      <c r="F25" s="11"/>
      <c r="J25" s="11"/>
    </row>
    <row r="26" spans="2:31" x14ac:dyDescent="0.2">
      <c r="C26" s="300" t="s">
        <v>27</v>
      </c>
      <c r="D26" s="300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L40" sqref="L40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2022-ko 3. hiruhilabetea</v>
      </c>
    </row>
    <row r="2" spans="2:24" s="4" customFormat="1" ht="27" customHeight="1" x14ac:dyDescent="0.2">
      <c r="B2" s="278" t="s">
        <v>47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69" t="s">
        <v>48</v>
      </c>
      <c r="C5" s="270"/>
      <c r="D5" s="271"/>
      <c r="E5"/>
      <c r="F5" s="109">
        <v>2022</v>
      </c>
      <c r="G5" s="267"/>
      <c r="H5" s="268"/>
      <c r="I5"/>
      <c r="J5" s="109">
        <v>2021</v>
      </c>
      <c r="K5" s="267"/>
      <c r="L5" s="268"/>
      <c r="M5"/>
      <c r="N5" s="109" t="s">
        <v>31</v>
      </c>
      <c r="O5" s="110"/>
      <c r="P5" s="110"/>
      <c r="Q5" s="111"/>
      <c r="R5"/>
      <c r="S5" s="283" t="s">
        <v>219</v>
      </c>
      <c r="T5" s="270"/>
      <c r="U5" s="271"/>
    </row>
    <row r="6" spans="2:24" s="13" customFormat="1" ht="24" customHeight="1" x14ac:dyDescent="0.2">
      <c r="B6" s="272"/>
      <c r="C6" s="273"/>
      <c r="D6" s="27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01">
        <v>2022</v>
      </c>
      <c r="O6" s="302"/>
      <c r="P6" s="305">
        <v>2021</v>
      </c>
      <c r="Q6" s="274"/>
      <c r="R6"/>
      <c r="S6" s="272"/>
      <c r="T6" s="273"/>
      <c r="U6" s="274"/>
    </row>
    <row r="7" spans="2:24" s="13" customFormat="1" ht="12.75" customHeight="1" x14ac:dyDescent="0.2">
      <c r="B7" s="275"/>
      <c r="C7" s="276"/>
      <c r="D7" s="27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f>'[1]ingresos ddff'!F9</f>
        <v>7892581.9550000001</v>
      </c>
      <c r="G9" s="34">
        <f>'[1]ingresos ddff'!G9</f>
        <v>6175332.9393800003</v>
      </c>
      <c r="H9" s="37">
        <f>'[1]ingresos ddff'!H9</f>
        <v>5761332.6183799999</v>
      </c>
      <c r="I9" s="255">
        <f>'[1]ingresos ddff'!I9</f>
        <v>0</v>
      </c>
      <c r="J9" s="31">
        <f>'[1]ingresos ddff'!J9</f>
        <v>6953323.824000001</v>
      </c>
      <c r="K9" s="34">
        <f>'[1]ingresos ddff'!K9</f>
        <v>5667991.9588299999</v>
      </c>
      <c r="L9" s="37">
        <f>'[1]ingresos ddff'!L9</f>
        <v>5312353.4610099997</v>
      </c>
      <c r="M9"/>
      <c r="N9" s="40">
        <f t="shared" ref="N9:O25" si="0">IF(+$F9=0," ",+G9/$F9*100)</f>
        <v>78.242240303477473</v>
      </c>
      <c r="O9" s="41">
        <f t="shared" si="0"/>
        <v>72.996804483356172</v>
      </c>
      <c r="P9" s="41">
        <f t="shared" ref="P9:Q22" si="1">IF(+$J9=0," ",+K9/$J9*100)</f>
        <v>81.514856812312317</v>
      </c>
      <c r="Q9" s="42">
        <f t="shared" si="1"/>
        <v>76.400202197889172</v>
      </c>
      <c r="R9"/>
      <c r="S9" s="40">
        <f t="shared" ref="S9:U25" si="2">IF(+J9=0," ",(+F9/J9-1)*100)</f>
        <v>13.508045285595195</v>
      </c>
      <c r="T9" s="41">
        <f t="shared" si="2"/>
        <v>8.9509827154858446</v>
      </c>
      <c r="U9" s="42">
        <f t="shared" si="2"/>
        <v>8.451605501502879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f>'[1]ingresos ddff'!F10</f>
        <v>6362781.9550000001</v>
      </c>
      <c r="G10" s="34">
        <f>'[1]ingresos ddff'!G10</f>
        <v>4711333.5633299993</v>
      </c>
      <c r="H10" s="37">
        <f>'[1]ingresos ddff'!H10</f>
        <v>4348219.3709999993</v>
      </c>
      <c r="I10" s="255">
        <f>'[1]ingresos ddff'!I10</f>
        <v>0</v>
      </c>
      <c r="J10" s="31">
        <f>'[1]ingresos ddff'!J10</f>
        <v>5715123.824</v>
      </c>
      <c r="K10" s="34">
        <f>'[1]ingresos ddff'!K10</f>
        <v>4380508.6045399997</v>
      </c>
      <c r="L10" s="37">
        <f>'[1]ingresos ddff'!L10</f>
        <v>4078385.07706</v>
      </c>
      <c r="M10"/>
      <c r="N10" s="40">
        <f t="shared" si="0"/>
        <v>74.045183327832575</v>
      </c>
      <c r="O10" s="41">
        <f t="shared" si="0"/>
        <v>68.338336937400186</v>
      </c>
      <c r="P10" s="41">
        <f t="shared" si="1"/>
        <v>76.647658728662392</v>
      </c>
      <c r="Q10" s="42">
        <f t="shared" si="1"/>
        <v>71.361272347823771</v>
      </c>
      <c r="R10"/>
      <c r="S10" s="40">
        <f t="shared" si="2"/>
        <v>11.332355185030906</v>
      </c>
      <c r="T10" s="41">
        <f t="shared" si="2"/>
        <v>7.5522042907786968</v>
      </c>
      <c r="U10" s="42">
        <f t="shared" si="2"/>
        <v>6.6162044250739571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f>'[1]ingresos ddff'!F11</f>
        <v>1086600</v>
      </c>
      <c r="G11" s="34">
        <f>'[1]ingresos ddff'!G11</f>
        <v>1059029.0269300002</v>
      </c>
      <c r="H11" s="37">
        <f>'[1]ingresos ddff'!H11</f>
        <v>1020665.5392</v>
      </c>
      <c r="I11" s="255">
        <f>'[1]ingresos ddff'!I11</f>
        <v>0</v>
      </c>
      <c r="J11" s="31">
        <f>'[1]ingresos ddff'!J11</f>
        <v>844800</v>
      </c>
      <c r="K11" s="34">
        <f>'[1]ingresos ddff'!K11</f>
        <v>874684.22951000009</v>
      </c>
      <c r="L11" s="37">
        <f>'[1]ingresos ddff'!L11</f>
        <v>841841.87693000003</v>
      </c>
      <c r="M11"/>
      <c r="N11" s="40">
        <f t="shared" si="0"/>
        <v>97.462638222897127</v>
      </c>
      <c r="O11" s="41">
        <f t="shared" si="0"/>
        <v>93.932039315295413</v>
      </c>
      <c r="P11" s="41">
        <f t="shared" si="1"/>
        <v>103.53743247040721</v>
      </c>
      <c r="Q11" s="42">
        <f t="shared" si="1"/>
        <v>99.649843386600381</v>
      </c>
      <c r="R11"/>
      <c r="S11" s="40">
        <f t="shared" si="2"/>
        <v>28.622159090909083</v>
      </c>
      <c r="T11" s="41">
        <f t="shared" si="2"/>
        <v>21.07558261605682</v>
      </c>
      <c r="U11" s="42">
        <f t="shared" si="2"/>
        <v>21.241953764776824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f>'[1]ingresos ddff'!F12</f>
        <v>443200</v>
      </c>
      <c r="G12" s="34">
        <f>'[1]ingresos ddff'!G12</f>
        <v>404970.34912000003</v>
      </c>
      <c r="H12" s="37">
        <f>'[1]ingresos ddff'!H12</f>
        <v>392447.70818000002</v>
      </c>
      <c r="I12" s="255">
        <f>'[1]ingresos ddff'!I12</f>
        <v>0</v>
      </c>
      <c r="J12" s="31">
        <f>'[1]ingresos ddff'!J12</f>
        <v>393400</v>
      </c>
      <c r="K12" s="34">
        <f>'[1]ingresos ddff'!K12</f>
        <v>412799.12478000007</v>
      </c>
      <c r="L12" s="37">
        <f>'[1]ingresos ddff'!L12</f>
        <v>392126.50702000002</v>
      </c>
      <c r="M12"/>
      <c r="N12" s="40">
        <f t="shared" si="0"/>
        <v>91.374176245487376</v>
      </c>
      <c r="O12" s="41">
        <f t="shared" si="0"/>
        <v>88.548670618231057</v>
      </c>
      <c r="P12" s="41">
        <f t="shared" si="1"/>
        <v>104.93114508896799</v>
      </c>
      <c r="Q12" s="42">
        <f t="shared" si="1"/>
        <v>99.676285465175397</v>
      </c>
      <c r="R12"/>
      <c r="S12" s="40">
        <f t="shared" si="2"/>
        <v>12.658871377732584</v>
      </c>
      <c r="T12" s="41">
        <f t="shared" si="2"/>
        <v>-1.8965097525757479</v>
      </c>
      <c r="U12" s="42">
        <f t="shared" si="2"/>
        <v>8.1912636419545493E-2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f>'[1]ingresos ddff'!F13</f>
        <v>8370890.5879999995</v>
      </c>
      <c r="G13" s="34">
        <f>'[1]ingresos ddff'!G13</f>
        <v>6122089.2580800001</v>
      </c>
      <c r="H13" s="37">
        <f>'[1]ingresos ddff'!H13</f>
        <v>5711364.2574100001</v>
      </c>
      <c r="I13" s="255">
        <f>'[1]ingresos ddff'!I13</f>
        <v>0</v>
      </c>
      <c r="J13" s="31">
        <f>'[1]ingresos ddff'!J13</f>
        <v>7279673.8219999997</v>
      </c>
      <c r="K13" s="226">
        <f>'[1]ingresos ddff'!K13</f>
        <v>5395025.0127499998</v>
      </c>
      <c r="L13" s="120">
        <f>'[1]ingresos ddff'!L13</f>
        <v>5113255.2883099997</v>
      </c>
      <c r="M13"/>
      <c r="N13" s="40">
        <f t="shared" si="0"/>
        <v>73.135459049676939</v>
      </c>
      <c r="O13" s="41">
        <f t="shared" si="0"/>
        <v>68.228872392591839</v>
      </c>
      <c r="P13" s="41">
        <f t="shared" si="1"/>
        <v>74.110806949146848</v>
      </c>
      <c r="Q13" s="42">
        <f t="shared" si="1"/>
        <v>70.240170278744657</v>
      </c>
      <c r="R13"/>
      <c r="S13" s="40">
        <f t="shared" si="2"/>
        <v>14.989912909314951</v>
      </c>
      <c r="T13" s="41">
        <f t="shared" si="2"/>
        <v>13.476568572188974</v>
      </c>
      <c r="U13" s="42">
        <f t="shared" si="2"/>
        <v>11.697224867051048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f>'[1]ingresos ddff'!F14</f>
        <v>237500</v>
      </c>
      <c r="G14" s="34">
        <f>'[1]ingresos ddff'!G14</f>
        <v>173611.62727</v>
      </c>
      <c r="H14" s="37">
        <f>'[1]ingresos ddff'!H14</f>
        <v>171867.99468999999</v>
      </c>
      <c r="I14" s="255">
        <f>'[1]ingresos ddff'!I14</f>
        <v>0</v>
      </c>
      <c r="J14" s="31">
        <f>'[1]ingresos ddff'!J14</f>
        <v>175000</v>
      </c>
      <c r="K14" s="226">
        <f>'[1]ingresos ddff'!K14</f>
        <v>166596.32178</v>
      </c>
      <c r="L14" s="120">
        <f>'[1]ingresos ddff'!L14</f>
        <v>164690.02413000001</v>
      </c>
      <c r="M14"/>
      <c r="N14" s="40">
        <f t="shared" si="0"/>
        <v>73.099632534736841</v>
      </c>
      <c r="O14" s="41">
        <f t="shared" si="0"/>
        <v>72.365471448421047</v>
      </c>
      <c r="P14" s="41">
        <f t="shared" si="1"/>
        <v>95.197898159999994</v>
      </c>
      <c r="Q14" s="42">
        <f t="shared" si="1"/>
        <v>94.10858521714286</v>
      </c>
      <c r="R14"/>
      <c r="S14" s="40">
        <f t="shared" si="2"/>
        <v>35.714285714285722</v>
      </c>
      <c r="T14" s="41">
        <f t="shared" si="2"/>
        <v>4.2109606112817444</v>
      </c>
      <c r="U14" s="42">
        <f t="shared" si="2"/>
        <v>4.3584731970978119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f>'[1]ingresos ddff'!F15</f>
        <v>6245550.5879999995</v>
      </c>
      <c r="G15" s="226">
        <f>'[1]ingresos ddff'!G15</f>
        <v>4827587.4516599998</v>
      </c>
      <c r="H15" s="37">
        <f>'[1]ingresos ddff'!H15</f>
        <v>4475644.5949499998</v>
      </c>
      <c r="I15" s="255">
        <f>'[1]ingresos ddff'!I15</f>
        <v>0</v>
      </c>
      <c r="J15" s="31">
        <f>'[1]ingresos ddff'!J15</f>
        <v>5542123.8220000006</v>
      </c>
      <c r="K15" s="226">
        <f>'[1]ingresos ddff'!K15</f>
        <v>4033496.1944599994</v>
      </c>
      <c r="L15" s="120">
        <f>'[1]ingresos ddff'!L15</f>
        <v>3836025.0944699999</v>
      </c>
      <c r="M15"/>
      <c r="N15" s="40">
        <f t="shared" si="0"/>
        <v>77.296427010543653</v>
      </c>
      <c r="O15" s="41">
        <f t="shared" si="0"/>
        <v>71.661329644008646</v>
      </c>
      <c r="P15" s="41">
        <f t="shared" si="1"/>
        <v>72.778889898645772</v>
      </c>
      <c r="Q15" s="42">
        <f t="shared" si="1"/>
        <v>69.21579556275023</v>
      </c>
      <c r="R15"/>
      <c r="S15" s="40">
        <f t="shared" si="2"/>
        <v>12.692368279605692</v>
      </c>
      <c r="T15" s="41">
        <f t="shared" si="2"/>
        <v>19.687418034277137</v>
      </c>
      <c r="U15" s="42">
        <f t="shared" si="2"/>
        <v>16.67401762835372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f>'[1]ingresos ddff'!F16</f>
        <v>1599370</v>
      </c>
      <c r="G16" s="34">
        <f>'[1]ingresos ddff'!G16</f>
        <v>1030436.2671099997</v>
      </c>
      <c r="H16" s="37">
        <f>'[1]ingresos ddff'!H16</f>
        <v>977219.89697999996</v>
      </c>
      <c r="I16" s="255">
        <f>'[1]ingresos ddff'!I16</f>
        <v>0</v>
      </c>
      <c r="J16" s="31">
        <f>'[1]ingresos ddff'!J16</f>
        <v>1473041.0719999999</v>
      </c>
      <c r="K16" s="34">
        <f>'[1]ingresos ddff'!K16</f>
        <v>1112694.6166300001</v>
      </c>
      <c r="L16" s="120">
        <f>'[1]ingresos ddff'!L16</f>
        <v>1033732.0451499999</v>
      </c>
      <c r="M16"/>
      <c r="N16" s="40">
        <f t="shared" si="0"/>
        <v>64.427635075686027</v>
      </c>
      <c r="O16" s="41">
        <f t="shared" si="0"/>
        <v>61.100301805085756</v>
      </c>
      <c r="P16" s="41">
        <f t="shared" si="1"/>
        <v>75.537243175389207</v>
      </c>
      <c r="Q16" s="42">
        <f t="shared" si="1"/>
        <v>70.176729271130597</v>
      </c>
      <c r="R16"/>
      <c r="S16" s="40">
        <f t="shared" si="2"/>
        <v>8.5760628404256689</v>
      </c>
      <c r="T16" s="41">
        <f t="shared" si="2"/>
        <v>-7.3927156913129455</v>
      </c>
      <c r="U16" s="42">
        <f t="shared" si="2"/>
        <v>-5.4668081961026687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f>'[1]ingresos ddff'!F17</f>
        <v>288470</v>
      </c>
      <c r="G17" s="34">
        <f>'[1]ingresos ddff'!G17</f>
        <v>90453.91204000001</v>
      </c>
      <c r="H17" s="37">
        <f>'[1]ingresos ddff'!H17</f>
        <v>86631.770789999995</v>
      </c>
      <c r="I17" s="255">
        <f>'[1]ingresos ddff'!I17</f>
        <v>0</v>
      </c>
      <c r="J17" s="31">
        <f>'[1]ingresos ddff'!J17</f>
        <v>89508.928</v>
      </c>
      <c r="K17" s="34">
        <f>'[1]ingresos ddff'!K17</f>
        <v>82237.879880000008</v>
      </c>
      <c r="L17" s="120">
        <f>'[1]ingresos ddff'!L17</f>
        <v>78808.124560000011</v>
      </c>
      <c r="M17"/>
      <c r="N17" s="40">
        <f t="shared" si="0"/>
        <v>31.356436385066043</v>
      </c>
      <c r="O17" s="41">
        <f t="shared" si="0"/>
        <v>30.031466284188994</v>
      </c>
      <c r="P17" s="41">
        <f t="shared" si="1"/>
        <v>91.876734218065948</v>
      </c>
      <c r="Q17" s="42">
        <f t="shared" si="1"/>
        <v>88.044987601683715</v>
      </c>
      <c r="R17"/>
      <c r="S17" s="40">
        <f t="shared" si="2"/>
        <v>222.28070031181693</v>
      </c>
      <c r="T17" s="41">
        <f t="shared" si="2"/>
        <v>9.990569032164597</v>
      </c>
      <c r="U17" s="42">
        <f t="shared" si="2"/>
        <v>9.927461506895142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f>'[1]ingresos ddff'!F18</f>
        <v>208018.61300000001</v>
      </c>
      <c r="G18" s="34">
        <f>'[1]ingresos ddff'!G18</f>
        <v>174534.27339999995</v>
      </c>
      <c r="H18" s="37">
        <f>'[1]ingresos ddff'!H18</f>
        <v>134072.32760000002</v>
      </c>
      <c r="I18" s="255">
        <f>'[1]ingresos ddff'!I18</f>
        <v>0</v>
      </c>
      <c r="J18" s="31">
        <f>'[1]ingresos ddff'!J18</f>
        <v>172450.587</v>
      </c>
      <c r="K18" s="34">
        <f>'[1]ingresos ddff'!K18</f>
        <v>175000.94596000004</v>
      </c>
      <c r="L18" s="37">
        <f>'[1]ingresos ddff'!L18</f>
        <v>122375.35798000003</v>
      </c>
      <c r="M18"/>
      <c r="N18" s="40">
        <f t="shared" si="0"/>
        <v>83.903200239105487</v>
      </c>
      <c r="O18" s="41">
        <f t="shared" si="0"/>
        <v>64.45208227592596</v>
      </c>
      <c r="P18" s="41">
        <f t="shared" si="1"/>
        <v>101.47889259431749</v>
      </c>
      <c r="Q18" s="42">
        <f t="shared" si="1"/>
        <v>70.962563890837913</v>
      </c>
      <c r="R18"/>
      <c r="S18" s="40">
        <f t="shared" si="2"/>
        <v>20.625053598686804</v>
      </c>
      <c r="T18" s="41">
        <f t="shared" si="2"/>
        <v>-0.26666859281250233</v>
      </c>
      <c r="U18" s="42">
        <f t="shared" si="2"/>
        <v>9.558272035381199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f>'[1]ingresos ddff'!F19</f>
        <v>355831.19576000003</v>
      </c>
      <c r="G19" s="34">
        <f>'[1]ingresos ddff'!G19</f>
        <v>367568.19289000001</v>
      </c>
      <c r="H19" s="37">
        <f>'[1]ingresos ddff'!H19</f>
        <v>366968.30385000003</v>
      </c>
      <c r="I19" s="255">
        <f>'[1]ingresos ddff'!I19</f>
        <v>0</v>
      </c>
      <c r="J19" s="31">
        <f>'[1]ingresos ddff'!J19</f>
        <v>299512.04804999998</v>
      </c>
      <c r="K19" s="34">
        <f>'[1]ingresos ddff'!K19</f>
        <v>506448.89724000002</v>
      </c>
      <c r="L19" s="37">
        <f>'[1]ingresos ddff'!L19</f>
        <v>503643.91848999995</v>
      </c>
      <c r="M19"/>
      <c r="N19" s="40">
        <f t="shared" si="0"/>
        <v>103.29847334068943</v>
      </c>
      <c r="O19" s="41">
        <f t="shared" si="0"/>
        <v>103.12988524410089</v>
      </c>
      <c r="P19" s="41">
        <f t="shared" si="1"/>
        <v>169.09132722282158</v>
      </c>
      <c r="Q19" s="42">
        <f t="shared" si="1"/>
        <v>168.15481105652304</v>
      </c>
      <c r="R19"/>
      <c r="S19" s="40">
        <f t="shared" si="2"/>
        <v>18.803633468727178</v>
      </c>
      <c r="T19" s="41">
        <f t="shared" si="2"/>
        <v>-27.422451723532159</v>
      </c>
      <c r="U19" s="42">
        <f t="shared" si="2"/>
        <v>-27.137350342633727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f>'[1]ingresos ddff'!F20</f>
        <v>1228.42</v>
      </c>
      <c r="G20" s="34">
        <f>'[1]ingresos ddff'!G20</f>
        <v>3531.9380999999998</v>
      </c>
      <c r="H20" s="37">
        <f>'[1]ingresos ddff'!H20</f>
        <v>3385.6716199999996</v>
      </c>
      <c r="I20" s="255">
        <f>'[1]ingresos ddff'!I20</f>
        <v>0</v>
      </c>
      <c r="J20" s="31">
        <f>'[1]ingresos ddff'!J20</f>
        <v>1207.01</v>
      </c>
      <c r="K20" s="34">
        <f>'[1]ingresos ddff'!K20</f>
        <v>2974.26991</v>
      </c>
      <c r="L20" s="37">
        <f>'[1]ingresos ddff'!L20</f>
        <v>2878.60106</v>
      </c>
      <c r="M20"/>
      <c r="N20" s="40">
        <f t="shared" si="0"/>
        <v>287.51877208120999</v>
      </c>
      <c r="O20" s="41">
        <f t="shared" si="0"/>
        <v>275.61189332638668</v>
      </c>
      <c r="P20" s="41">
        <f t="shared" si="1"/>
        <v>246.41634369226435</v>
      </c>
      <c r="Q20" s="42">
        <f t="shared" si="1"/>
        <v>238.49024117447243</v>
      </c>
      <c r="R20"/>
      <c r="S20" s="40">
        <f t="shared" si="2"/>
        <v>1.7738046909304916</v>
      </c>
      <c r="T20" s="41">
        <f t="shared" si="2"/>
        <v>18.749750590053193</v>
      </c>
      <c r="U20" s="42">
        <f t="shared" si="2"/>
        <v>17.615173114679529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f>'[1]ingresos ddff'!F21</f>
        <v>5975.402</v>
      </c>
      <c r="G21" s="34">
        <f>'[1]ingresos ddff'!G21</f>
        <v>1120.26395</v>
      </c>
      <c r="H21" s="37">
        <f>'[1]ingresos ddff'!H21</f>
        <v>1105.26395</v>
      </c>
      <c r="I21" s="255">
        <f>'[1]ingresos ddff'!I21</f>
        <v>0</v>
      </c>
      <c r="J21" s="31">
        <f>'[1]ingresos ddff'!J21</f>
        <v>2383.0940000000001</v>
      </c>
      <c r="K21" s="34">
        <f>'[1]ingresos ddff'!K21</f>
        <v>4184.5096300000005</v>
      </c>
      <c r="L21" s="37">
        <f>'[1]ingresos ddff'!L21</f>
        <v>4172.06585</v>
      </c>
      <c r="M21"/>
      <c r="N21" s="40">
        <f t="shared" si="0"/>
        <v>18.74792608095656</v>
      </c>
      <c r="O21" s="41">
        <f t="shared" si="0"/>
        <v>18.496896945176243</v>
      </c>
      <c r="P21" s="41">
        <f t="shared" si="1"/>
        <v>175.59146345045559</v>
      </c>
      <c r="Q21" s="42">
        <f t="shared" si="1"/>
        <v>175.06929437109909</v>
      </c>
      <c r="R21"/>
      <c r="S21" s="40">
        <f t="shared" si="2"/>
        <v>150.74134717304477</v>
      </c>
      <c r="T21" s="41">
        <f t="shared" si="2"/>
        <v>-73.228309908322515</v>
      </c>
      <c r="U21" s="42">
        <f t="shared" si="2"/>
        <v>-73.507993647799211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f>'[1]ingresos ddff'!F22</f>
        <v>74758.228260000004</v>
      </c>
      <c r="G22" s="34">
        <f>'[1]ingresos ddff'!G22</f>
        <v>56035.467400000001</v>
      </c>
      <c r="H22" s="37">
        <f>'[1]ingresos ddff'!H22</f>
        <v>54756.769849999997</v>
      </c>
      <c r="I22" s="255">
        <f>'[1]ingresos ddff'!I22</f>
        <v>0</v>
      </c>
      <c r="J22" s="31">
        <f>'[1]ingresos ddff'!J22</f>
        <v>30953.420450000001</v>
      </c>
      <c r="K22" s="34">
        <f>'[1]ingresos ddff'!K22</f>
        <v>23993.059740000001</v>
      </c>
      <c r="L22" s="37">
        <f>'[1]ingresos ddff'!L22</f>
        <v>22099.617490000001</v>
      </c>
      <c r="M22"/>
      <c r="N22" s="40">
        <f t="shared" si="0"/>
        <v>74.955585096419725</v>
      </c>
      <c r="O22" s="41">
        <f t="shared" si="0"/>
        <v>73.24514120313637</v>
      </c>
      <c r="P22" s="41">
        <f t="shared" si="1"/>
        <v>77.513435966654214</v>
      </c>
      <c r="Q22" s="42">
        <f t="shared" si="1"/>
        <v>71.396366439367114</v>
      </c>
      <c r="R22"/>
      <c r="S22" s="40">
        <f t="shared" si="2"/>
        <v>141.51847250858509</v>
      </c>
      <c r="T22" s="41">
        <f t="shared" si="2"/>
        <v>133.54865118174376</v>
      </c>
      <c r="U22" s="42">
        <f t="shared" si="2"/>
        <v>147.77247784843897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f>'[1]ingresos ddff'!F23</f>
        <v>114526.42679</v>
      </c>
      <c r="G23" s="34">
        <f>'[1]ingresos ddff'!G23</f>
        <v>2140.6023599999999</v>
      </c>
      <c r="H23" s="37">
        <f>'[1]ingresos ddff'!H23</f>
        <v>956.0735699999999</v>
      </c>
      <c r="I23" s="255">
        <f>'[1]ingresos ddff'!I23</f>
        <v>0</v>
      </c>
      <c r="J23" s="31">
        <f>'[1]ingresos ddff'!J23</f>
        <v>70698.150679999992</v>
      </c>
      <c r="K23" s="34">
        <f>'[1]ingresos ddff'!K23</f>
        <v>1239.1377299999999</v>
      </c>
      <c r="L23" s="37">
        <f>'[1]ingresos ddff'!L23</f>
        <v>1077.35673</v>
      </c>
      <c r="M23"/>
      <c r="N23" s="40">
        <f t="shared" si="0"/>
        <v>1.8690903226423798</v>
      </c>
      <c r="O23" s="41">
        <f t="shared" si="0"/>
        <v>0.8348060764639873</v>
      </c>
      <c r="P23" s="41">
        <f>IF(+$F23=0," ",+K23/$J23*100)</f>
        <v>1.7527159028652546</v>
      </c>
      <c r="Q23" s="42">
        <f>IF(+$F23=0," ",+L23/$J23*100)</f>
        <v>1.5238824773174393</v>
      </c>
      <c r="R23"/>
      <c r="S23" s="40">
        <f t="shared" si="2"/>
        <v>61.993525556813076</v>
      </c>
      <c r="T23" s="41">
        <f t="shared" si="2"/>
        <v>72.749348855675635</v>
      </c>
      <c r="U23" s="42">
        <f t="shared" si="2"/>
        <v>-11.25747457854559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f>'[1]ingresos ddff'!F24</f>
        <v>362403.337</v>
      </c>
      <c r="G24" s="34">
        <f>'[1]ingresos ddff'!G24</f>
        <v>60000</v>
      </c>
      <c r="H24" s="37">
        <f>'[1]ingresos ddff'!H24</f>
        <v>60000</v>
      </c>
      <c r="I24" s="255">
        <f>'[1]ingresos ddff'!I24</f>
        <v>0</v>
      </c>
      <c r="J24" s="31">
        <f>'[1]ingresos ddff'!J24</f>
        <v>653361.33000000007</v>
      </c>
      <c r="K24" s="34">
        <f>'[1]ingresos ddff'!K24</f>
        <v>322800</v>
      </c>
      <c r="L24" s="37">
        <f>'[1]ingresos ddff'!L24</f>
        <v>322800</v>
      </c>
      <c r="M24"/>
      <c r="N24" s="40">
        <f t="shared" si="0"/>
        <v>16.556138940850868</v>
      </c>
      <c r="O24" s="41">
        <f t="shared" si="0"/>
        <v>16.556138940850868</v>
      </c>
      <c r="P24" s="41">
        <f>IF(+$J24=0," ",+K24/$J24*100)</f>
        <v>49.406046115401409</v>
      </c>
      <c r="Q24" s="42">
        <f>IF(+$J24=0," ",+L24/$J24*100)</f>
        <v>49.406046115401409</v>
      </c>
      <c r="R24"/>
      <c r="S24" s="40">
        <f t="shared" si="2"/>
        <v>-44.532478376092456</v>
      </c>
      <c r="T24" s="41">
        <f t="shared" si="2"/>
        <v>-81.412639405204473</v>
      </c>
      <c r="U24" s="42">
        <f t="shared" si="2"/>
        <v>-81.412639405204473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tr">
        <f t="shared" si="0"/>
        <v xml:space="preserve"> </v>
      </c>
      <c r="O25" s="41" t="str">
        <f t="shared" si="0"/>
        <v xml:space="preserve"> </v>
      </c>
      <c r="P25" s="41" t="str">
        <f>IF(+$J25=0," ",+K25/$J25*100)</f>
        <v xml:space="preserve"> </v>
      </c>
      <c r="Q25" s="42" t="str">
        <f>IF(+$J25=0," ",+L25/$J25*100)</f>
        <v xml:space="preserve"> </v>
      </c>
      <c r="R25"/>
      <c r="S25" s="40" t="str">
        <f t="shared" si="2"/>
        <v xml:space="preserve"> </v>
      </c>
      <c r="T25" s="41" t="str">
        <f t="shared" si="2"/>
        <v xml:space="preserve"> </v>
      </c>
      <c r="U25" s="42" t="str">
        <f t="shared" si="2"/>
        <v xml:space="preserve"> 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f>SUM(F9,F13,F18,F19,F20,F21,F22,F23,F24,F25)</f>
        <v>17386214.16581</v>
      </c>
      <c r="G27" s="316">
        <f>SUM(G9,G13,G18,G19,G20,G21,G22,G23,G24,G25)</f>
        <v>12962352.935559999</v>
      </c>
      <c r="H27" s="39">
        <f>SUM(H9,H13,H18,H19,H20,H21,H22,H23,H24,H25)</f>
        <v>12093941.286230002</v>
      </c>
      <c r="I27"/>
      <c r="J27" s="33">
        <f>SUM(J9,J13,J18,J19,J20,J21,J22,J23,J24,J25)</f>
        <v>15463563.286180001</v>
      </c>
      <c r="K27" s="316">
        <f>SUM(K9,K13,K18,K19,K20,K21,K22,K23,K24,K25)</f>
        <v>12099657.791789999</v>
      </c>
      <c r="L27" s="39">
        <f>SUM(L9,L13,L18,L19,L20,L21,L22,L23,L24,L25)</f>
        <v>11404655.666919999</v>
      </c>
      <c r="M27"/>
      <c r="N27" s="46">
        <f>IF(+$F27=0," ",+G27/$F27*100)</f>
        <v>74.555350647011323</v>
      </c>
      <c r="O27" s="47">
        <f>IF(+$F27=0," ",+H27/$F27*100)</f>
        <v>69.560521749540754</v>
      </c>
      <c r="P27" s="47">
        <f>IF(+$J27=0," ",+K27/$J27*100)</f>
        <v>78.246246145632099</v>
      </c>
      <c r="Q27" s="48">
        <f>IF(+$J27=0," ",+L27/$J27*100)</f>
        <v>73.751796114887028</v>
      </c>
      <c r="R27"/>
      <c r="S27" s="46">
        <f>IF(+J27=0," ",(+F27/J27-1)*100)</f>
        <v>12.433427173595234</v>
      </c>
      <c r="T27" s="47">
        <f>IF(+K27=0," ",(+G27/K27-1)*100)</f>
        <v>7.1299135778481793</v>
      </c>
      <c r="U27" s="48">
        <f>IF(+L27=0," ",(+H27/L27-1)*100)</f>
        <v>6.0438968035600116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164"/>
      <c r="H28" s="38"/>
      <c r="I28"/>
      <c r="J28" s="32"/>
      <c r="K28" s="164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f>SUM(F9,F13,F18,F19,F20)</f>
        <v>16828550.771760002</v>
      </c>
      <c r="G29" s="317">
        <f>SUM(G9,G13,G18,G19,G20)</f>
        <v>12843056.601849999</v>
      </c>
      <c r="H29" s="37">
        <f>SUM(H9,H13,H18,H19,H20)</f>
        <v>11977123.178860001</v>
      </c>
      <c r="I29"/>
      <c r="J29" s="31">
        <f>SUM(J9,J13,J18,J19,J20)</f>
        <v>14706167.29105</v>
      </c>
      <c r="K29" s="164">
        <f>SUM(K9,K13,K18,K19,K20)</f>
        <v>11747441.084689999</v>
      </c>
      <c r="L29" s="37">
        <f>SUM(L9,L13,L18,L19,L20)</f>
        <v>11054506.62685</v>
      </c>
      <c r="M29"/>
      <c r="N29" s="40">
        <f t="shared" ref="N29:O32" si="3">IF(+$F29=0," ",+G29/$F29*100)</f>
        <v>76.317068391901799</v>
      </c>
      <c r="O29" s="41">
        <f t="shared" si="3"/>
        <v>71.171447507879392</v>
      </c>
      <c r="P29" s="41">
        <f t="shared" ref="P29:Q32" si="4">IF(+$J29=0," ",+K29/$J29*100)</f>
        <v>79.88105161729905</v>
      </c>
      <c r="Q29" s="42">
        <f t="shared" si="4"/>
        <v>75.169188600061972</v>
      </c>
      <c r="R29"/>
      <c r="S29" s="40">
        <f t="shared" ref="S29:U32" si="5">IF(+J29=0," ",(+F29/J29-1)*100)</f>
        <v>14.431928038800823</v>
      </c>
      <c r="T29" s="41">
        <f t="shared" si="5"/>
        <v>9.3264184877494216</v>
      </c>
      <c r="U29" s="42">
        <f t="shared" si="5"/>
        <v>8.346067202755858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f>SUM(F21,F22)</f>
        <v>80733.630260000005</v>
      </c>
      <c r="G30" s="317">
        <f>SUM(G21,G22)</f>
        <v>57155.731350000002</v>
      </c>
      <c r="H30" s="37">
        <f>SUM(H21,H22)</f>
        <v>55862.033799999997</v>
      </c>
      <c r="I30"/>
      <c r="J30" s="31">
        <f>SUM(J21,J22)</f>
        <v>33336.514450000002</v>
      </c>
      <c r="K30" s="317">
        <f>SUM(K21,K22)</f>
        <v>28177.569370000001</v>
      </c>
      <c r="L30" s="37">
        <f>SUM(L21,L22)</f>
        <v>26271.68334</v>
      </c>
      <c r="M30"/>
      <c r="N30" s="40">
        <f t="shared" si="3"/>
        <v>70.795443195025229</v>
      </c>
      <c r="O30" s="41">
        <f t="shared" si="3"/>
        <v>69.193016119921964</v>
      </c>
      <c r="P30" s="41">
        <f t="shared" si="4"/>
        <v>84.524641627613235</v>
      </c>
      <c r="Q30" s="42">
        <f t="shared" si="4"/>
        <v>78.807529141667658</v>
      </c>
      <c r="R30"/>
      <c r="S30" s="40">
        <f t="shared" si="5"/>
        <v>142.17777890693668</v>
      </c>
      <c r="T30" s="41">
        <f t="shared" si="5"/>
        <v>102.84124084475637</v>
      </c>
      <c r="U30" s="42">
        <f t="shared" si="5"/>
        <v>112.63210688500935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f>SUM(F23,F24)</f>
        <v>476929.76379</v>
      </c>
      <c r="G31" s="317">
        <f>SUM(G23,G24)</f>
        <v>62140.602359999997</v>
      </c>
      <c r="H31" s="37">
        <f>SUM(H23,H24)</f>
        <v>60956.07357</v>
      </c>
      <c r="I31"/>
      <c r="J31" s="31">
        <f>SUM(J23,J24)</f>
        <v>724059.48068000004</v>
      </c>
      <c r="K31" s="317">
        <f>SUM(K23,K24)</f>
        <v>324039.13773000002</v>
      </c>
      <c r="L31" s="37">
        <f>SUM(L23,L24)</f>
        <v>323877.35673</v>
      </c>
      <c r="M31"/>
      <c r="N31" s="40">
        <f t="shared" si="3"/>
        <v>13.029298458160712</v>
      </c>
      <c r="O31" s="41">
        <f t="shared" si="3"/>
        <v>12.780933000616828</v>
      </c>
      <c r="P31" s="41">
        <f t="shared" si="4"/>
        <v>44.753110259074134</v>
      </c>
      <c r="Q31" s="42">
        <f t="shared" si="4"/>
        <v>44.73076665273836</v>
      </c>
      <c r="R31"/>
      <c r="S31" s="40">
        <f t="shared" si="5"/>
        <v>-34.131134731901902</v>
      </c>
      <c r="T31" s="41">
        <f t="shared" si="5"/>
        <v>-80.82311822105342</v>
      </c>
      <c r="U31" s="42">
        <f t="shared" si="5"/>
        <v>-81.179272862592882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f>SUM(F25)</f>
        <v>0</v>
      </c>
      <c r="G32" s="317">
        <f>SUM(G25)</f>
        <v>0</v>
      </c>
      <c r="H32" s="37">
        <f>SUM(H25)</f>
        <v>0</v>
      </c>
      <c r="I32"/>
      <c r="J32" s="31">
        <f>SUM(J25)</f>
        <v>0</v>
      </c>
      <c r="K32" s="317">
        <f>SUM(K25)</f>
        <v>0</v>
      </c>
      <c r="L32" s="37">
        <f>SUM(L25)</f>
        <v>0</v>
      </c>
      <c r="M32"/>
      <c r="N32" s="40" t="str">
        <f t="shared" si="3"/>
        <v xml:space="preserve"> </v>
      </c>
      <c r="O32" s="41" t="str">
        <f t="shared" si="3"/>
        <v xml:space="preserve"> </v>
      </c>
      <c r="P32" s="41" t="str">
        <f t="shared" si="4"/>
        <v xml:space="preserve"> </v>
      </c>
      <c r="Q32" s="42" t="str">
        <f t="shared" si="4"/>
        <v xml:space="preserve"> </v>
      </c>
      <c r="R32"/>
      <c r="S32" s="40" t="str">
        <f t="shared" si="5"/>
        <v xml:space="preserve"> </v>
      </c>
      <c r="T32" s="41" t="str">
        <f t="shared" si="5"/>
        <v xml:space="preserve"> </v>
      </c>
      <c r="U32" s="42" t="str">
        <f t="shared" si="5"/>
        <v xml:space="preserve"> 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164"/>
      <c r="H33" s="38"/>
      <c r="I33"/>
      <c r="J33" s="32"/>
      <c r="K33" s="164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f>SUM(F29,F30,F31,F32)</f>
        <v>17386214.16581</v>
      </c>
      <c r="G34" s="52">
        <f>SUM(G29,G30,G31,G32)</f>
        <v>12962352.935559999</v>
      </c>
      <c r="H34" s="53">
        <f>SUM(H29,H30,H31,H32)</f>
        <v>12093941.286230002</v>
      </c>
      <c r="I34"/>
      <c r="J34" s="51">
        <f>SUM(J29,J30,J31,J32)</f>
        <v>15463563.286180001</v>
      </c>
      <c r="K34" s="52">
        <f>SUM(K29,K30,K31,K32)</f>
        <v>12099657.791789999</v>
      </c>
      <c r="L34" s="53">
        <f>SUM(L29,L30,L31,L32)</f>
        <v>11404655.666919999</v>
      </c>
      <c r="M34"/>
      <c r="N34" s="54">
        <f>IF(+$F34=0," ",+G34/$F34*100)</f>
        <v>74.555350647011323</v>
      </c>
      <c r="O34" s="55">
        <f>IF(+$F34=0," ",+H34/$F34*100)</f>
        <v>69.560521749540754</v>
      </c>
      <c r="P34" s="55">
        <f>IF(+$J34=0," ",+K34/$J34*100)</f>
        <v>78.246246145632099</v>
      </c>
      <c r="Q34" s="56">
        <f>IF(+$J34=0," ",+L34/$J34*100)</f>
        <v>73.751796114887028</v>
      </c>
      <c r="R34"/>
      <c r="S34" s="54">
        <f>IF(+J34=0," ",(+F34/J34-1)*100)</f>
        <v>12.433427173595234</v>
      </c>
      <c r="T34" s="55">
        <f>IF(+K34=0," ",(+G34/K34-1)*100)</f>
        <v>7.1299135778481793</v>
      </c>
      <c r="U34" s="56">
        <f>IF(+L34=0," ",(+H34/L34-1)*100)</f>
        <v>6.0438968035600116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00" t="s">
        <v>27</v>
      </c>
      <c r="D37" s="300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I34" sqref="I34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2022-ko 3. hiruhilabetea</v>
      </c>
    </row>
    <row r="2" spans="1:9" ht="24.75" customHeight="1" x14ac:dyDescent="0.2">
      <c r="A2" s="157"/>
      <c r="B2" s="289" t="s">
        <v>58</v>
      </c>
      <c r="C2" s="289"/>
      <c r="D2" s="289"/>
      <c r="E2" s="289"/>
      <c r="F2" s="289"/>
      <c r="G2" s="289"/>
      <c r="H2" s="289"/>
      <c r="I2" s="289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2022</v>
      </c>
      <c r="F4"/>
      <c r="G4" s="175">
        <v>2021</v>
      </c>
      <c r="H4"/>
      <c r="I4" s="177" t="s">
        <v>220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290" t="s">
        <v>59</v>
      </c>
      <c r="C6" s="291"/>
      <c r="D6" s="93"/>
      <c r="E6" s="179">
        <f>'[1]Magnitudes presupuestarias DDFF'!E6</f>
        <v>12843056.601849999</v>
      </c>
      <c r="F6"/>
      <c r="G6" s="179">
        <f>'[1]Magnitudes presupuestarias DDFF'!G6</f>
        <v>11747441.084689999</v>
      </c>
      <c r="H6"/>
      <c r="I6" s="256">
        <f>'[1]Magnitudes presupuestarias DDFF'!I6</f>
        <v>9.3264184877494216</v>
      </c>
    </row>
    <row r="7" spans="1:9" ht="19.5" customHeight="1" x14ac:dyDescent="0.2">
      <c r="A7" s="93"/>
      <c r="B7" s="292" t="s">
        <v>60</v>
      </c>
      <c r="C7" s="293"/>
      <c r="D7" s="93"/>
      <c r="E7" s="180">
        <f>'[1]Magnitudes presupuestarias DDFF'!E7</f>
        <v>10982138.776179999</v>
      </c>
      <c r="F7"/>
      <c r="G7" s="180">
        <f>'[1]Magnitudes presupuestarias DDFF'!G7</f>
        <v>9849470.4013500009</v>
      </c>
      <c r="H7"/>
      <c r="I7" s="257">
        <f>'[1]Magnitudes presupuestarias DDFF'!I7</f>
        <v>11.499789619904345</v>
      </c>
    </row>
    <row r="8" spans="1:9" ht="12.75" x14ac:dyDescent="0.2">
      <c r="A8" s="93"/>
      <c r="B8" s="161"/>
      <c r="C8" s="162" t="s">
        <v>61</v>
      </c>
      <c r="D8" s="93"/>
      <c r="E8" s="181">
        <f>'[1]Magnitudes presupuestarias DDFF'!E8</f>
        <v>306135.15841000003</v>
      </c>
      <c r="F8"/>
      <c r="G8" s="181">
        <f>'[1]Magnitudes presupuestarias DDFF'!G8</f>
        <v>297722.19377000001</v>
      </c>
      <c r="H8"/>
      <c r="I8" s="258">
        <f>'[1]Magnitudes presupuestarias DDFF'!I8</f>
        <v>2.8257767865634165</v>
      </c>
    </row>
    <row r="9" spans="1:9" ht="12.75" x14ac:dyDescent="0.2">
      <c r="A9" s="93"/>
      <c r="B9" s="161"/>
      <c r="C9" s="162" t="s">
        <v>62</v>
      </c>
      <c r="D9" s="93"/>
      <c r="E9" s="181">
        <f>'[1]Magnitudes presupuestarias DDFF'!E9</f>
        <v>423427.65203999996</v>
      </c>
      <c r="F9"/>
      <c r="G9" s="181">
        <f>'[1]Magnitudes presupuestarias DDFF'!G9</f>
        <v>409396.08999999997</v>
      </c>
      <c r="H9"/>
      <c r="I9" s="258">
        <f>'[1]Magnitudes presupuestarias DDFF'!I9</f>
        <v>3.4273805692672799</v>
      </c>
    </row>
    <row r="10" spans="1:9" ht="12.75" x14ac:dyDescent="0.2">
      <c r="A10" s="93"/>
      <c r="B10" s="161"/>
      <c r="C10" s="162" t="s">
        <v>63</v>
      </c>
      <c r="D10" s="93"/>
      <c r="E10" s="181">
        <f>'[1]Magnitudes presupuestarias DDFF'!E10</f>
        <v>27476.69759</v>
      </c>
      <c r="F10"/>
      <c r="G10" s="181">
        <f>'[1]Magnitudes presupuestarias DDFF'!G10</f>
        <v>19269.810369999999</v>
      </c>
      <c r="H10"/>
      <c r="I10" s="258">
        <f>'[1]Magnitudes presupuestarias DDFF'!I10</f>
        <v>42.589351230860096</v>
      </c>
    </row>
    <row r="11" spans="1:9" ht="12.75" x14ac:dyDescent="0.2">
      <c r="A11" s="93"/>
      <c r="B11" s="161"/>
      <c r="C11" s="162" t="s">
        <v>64</v>
      </c>
      <c r="D11" s="93"/>
      <c r="E11" s="181">
        <f>'[1]Magnitudes presupuestarias DDFF'!E11</f>
        <v>10225099.268139999</v>
      </c>
      <c r="F11"/>
      <c r="G11" s="181">
        <f>'[1]Magnitudes presupuestarias DDFF'!G11</f>
        <v>9123082.3072100002</v>
      </c>
      <c r="H11"/>
      <c r="I11" s="258">
        <f>'[1]Magnitudes presupuestarias DDFF'!I11</f>
        <v>12.079436793626996</v>
      </c>
    </row>
    <row r="12" spans="1:9" ht="19.5" customHeight="1" x14ac:dyDescent="0.2">
      <c r="A12" s="93"/>
      <c r="B12" s="292" t="s">
        <v>65</v>
      </c>
      <c r="C12" s="293"/>
      <c r="D12" s="93"/>
      <c r="E12" s="180">
        <f>'[1]Magnitudes presupuestarias DDFF'!E12</f>
        <v>1860917.8256700002</v>
      </c>
      <c r="F12"/>
      <c r="G12" s="180">
        <f>'[1]Magnitudes presupuestarias DDFF'!G12</f>
        <v>1897970.6833399981</v>
      </c>
      <c r="H12"/>
      <c r="I12" s="257">
        <f>'[1]Magnitudes presupuestarias DDFF'!I12</f>
        <v>-1.9522355110771938</v>
      </c>
    </row>
    <row r="13" spans="1:9" ht="19.5" customHeight="1" x14ac:dyDescent="0.2">
      <c r="A13" s="93"/>
      <c r="B13" s="292" t="s">
        <v>66</v>
      </c>
      <c r="C13" s="293"/>
      <c r="D13" s="93"/>
      <c r="E13" s="182">
        <f>'[1]Magnitudes presupuestarias DDFF'!E13</f>
        <v>57155.731350000002</v>
      </c>
      <c r="F13"/>
      <c r="G13" s="182">
        <f>'[1]Magnitudes presupuestarias DDFF'!G13</f>
        <v>28177.569370000001</v>
      </c>
      <c r="H13"/>
      <c r="I13" s="257">
        <f>'[1]Magnitudes presupuestarias DDFF'!I13</f>
        <v>102.84124084475637</v>
      </c>
    </row>
    <row r="14" spans="1:9" ht="19.5" customHeight="1" x14ac:dyDescent="0.2">
      <c r="A14" s="93"/>
      <c r="B14" s="292" t="s">
        <v>67</v>
      </c>
      <c r="C14" s="293"/>
      <c r="D14" s="93"/>
      <c r="E14" s="182">
        <f>'[1]Magnitudes presupuestarias DDFF'!E14</f>
        <v>303491.60545000003</v>
      </c>
      <c r="F14"/>
      <c r="G14" s="182">
        <f>'[1]Magnitudes presupuestarias DDFF'!G14</f>
        <v>232277.83004000003</v>
      </c>
      <c r="H14"/>
      <c r="I14" s="257">
        <f>'[1]Magnitudes presupuestarias DDFF'!I14</f>
        <v>30.658877516522544</v>
      </c>
    </row>
    <row r="15" spans="1:9" ht="12.75" x14ac:dyDescent="0.2">
      <c r="A15" s="93"/>
      <c r="B15" s="261"/>
      <c r="C15" s="162" t="s">
        <v>68</v>
      </c>
      <c r="D15" s="93"/>
      <c r="E15" s="181">
        <f>'[1]Magnitudes presupuestarias DDFF'!E15</f>
        <v>163322.08283</v>
      </c>
      <c r="F15"/>
      <c r="G15" s="181">
        <f>'[1]Magnitudes presupuestarias DDFF'!G15</f>
        <v>152326.68402000002</v>
      </c>
      <c r="H15"/>
      <c r="I15" s="258">
        <f>'[1]Magnitudes presupuestarias DDFF'!I15</f>
        <v>7.2183011668240038</v>
      </c>
    </row>
    <row r="16" spans="1:9" ht="12.75" x14ac:dyDescent="0.2">
      <c r="A16" s="93"/>
      <c r="B16" s="261"/>
      <c r="C16" s="162" t="s">
        <v>69</v>
      </c>
      <c r="D16" s="93"/>
      <c r="E16" s="181">
        <f>'[1]Magnitudes presupuestarias DDFF'!E16</f>
        <v>140169.52262</v>
      </c>
      <c r="F16"/>
      <c r="G16" s="181">
        <f>'[1]Magnitudes presupuestarias DDFF'!G16</f>
        <v>79951.146020000015</v>
      </c>
      <c r="H16"/>
      <c r="I16" s="258">
        <f>'[1]Magnitudes presupuestarias DDFF'!I16</f>
        <v>75.318966140818276</v>
      </c>
    </row>
    <row r="17" spans="1:15" ht="19.5" customHeight="1" x14ac:dyDescent="0.2">
      <c r="A17" s="93"/>
      <c r="B17" s="294" t="s">
        <v>169</v>
      </c>
      <c r="C17" s="295"/>
      <c r="D17" s="93"/>
      <c r="E17" s="180">
        <f>'[1]Magnitudes presupuestarias DDFF'!E17</f>
        <v>1614581.95157</v>
      </c>
      <c r="F17"/>
      <c r="G17" s="180">
        <f>'[1]Magnitudes presupuestarias DDFF'!G17</f>
        <v>1693870.4226699979</v>
      </c>
      <c r="H17"/>
      <c r="I17" s="257">
        <f>'[1]Magnitudes presupuestarias DDFF'!I17</f>
        <v>-4.6809053419220703</v>
      </c>
    </row>
    <row r="18" spans="1:15" ht="19.5" customHeight="1" x14ac:dyDescent="0.2">
      <c r="A18" s="93"/>
      <c r="B18" s="292" t="s">
        <v>70</v>
      </c>
      <c r="C18" s="293"/>
      <c r="D18" s="93"/>
      <c r="E18" s="180">
        <f>'[1]Magnitudes presupuestarias DDFF'!E18</f>
        <v>-63386.963039999995</v>
      </c>
      <c r="F18"/>
      <c r="G18" s="180">
        <f>'[1]Magnitudes presupuestarias DDFF'!G18</f>
        <v>-98773.776890000008</v>
      </c>
      <c r="H18"/>
      <c r="I18" s="257" t="str">
        <f>'[1]Magnitudes presupuestarias DDFF'!I18</f>
        <v xml:space="preserve"> -</v>
      </c>
    </row>
    <row r="19" spans="1:15" ht="12.75" x14ac:dyDescent="0.2">
      <c r="A19" s="93"/>
      <c r="B19" s="261"/>
      <c r="C19" s="162" t="s">
        <v>71</v>
      </c>
      <c r="D19" s="93"/>
      <c r="E19" s="181">
        <f>'[1]Magnitudes presupuestarias DDFF'!E19</f>
        <v>2140.6023599999999</v>
      </c>
      <c r="F19"/>
      <c r="G19" s="181">
        <f>'[1]Magnitudes presupuestarias DDFF'!G19</f>
        <v>1239.1377299999999</v>
      </c>
      <c r="H19"/>
      <c r="I19" s="258">
        <f>'[1]Magnitudes presupuestarias DDFF'!I19</f>
        <v>72.749348855675635</v>
      </c>
    </row>
    <row r="20" spans="1:15" ht="12.75" x14ac:dyDescent="0.2">
      <c r="A20" s="93"/>
      <c r="B20" s="261"/>
      <c r="C20" s="162" t="s">
        <v>72</v>
      </c>
      <c r="D20" s="93"/>
      <c r="E20" s="181">
        <f>'[1]Magnitudes presupuestarias DDFF'!E20</f>
        <v>65527.565399999992</v>
      </c>
      <c r="F20"/>
      <c r="G20" s="181">
        <f>'[1]Magnitudes presupuestarias DDFF'!G20</f>
        <v>100012.91462000001</v>
      </c>
      <c r="H20"/>
      <c r="I20" s="258">
        <f>'[1]Magnitudes presupuestarias DDFF'!I20</f>
        <v>-34.480896143290515</v>
      </c>
    </row>
    <row r="21" spans="1:15" ht="19.5" customHeight="1" x14ac:dyDescent="0.2">
      <c r="A21" s="93"/>
      <c r="B21" s="292" t="s">
        <v>73</v>
      </c>
      <c r="C21" s="293"/>
      <c r="D21" s="93"/>
      <c r="E21" s="180">
        <f>'[1]Magnitudes presupuestarias DDFF'!E21</f>
        <v>-180097.98243999999</v>
      </c>
      <c r="F21"/>
      <c r="G21" s="180">
        <f>'[1]Magnitudes presupuestarias DDFF'!G21</f>
        <v>238252.35128999999</v>
      </c>
      <c r="H21"/>
      <c r="I21" s="257" t="str">
        <f>'[1]Magnitudes presupuestarias DDFF'!I21</f>
        <v xml:space="preserve"> -</v>
      </c>
    </row>
    <row r="22" spans="1:15" ht="12.75" x14ac:dyDescent="0.2">
      <c r="A22" s="93"/>
      <c r="B22" s="261"/>
      <c r="C22" s="162" t="s">
        <v>74</v>
      </c>
      <c r="D22" s="93"/>
      <c r="E22" s="181">
        <f>'[1]Magnitudes presupuestarias DDFF'!E22</f>
        <v>60000</v>
      </c>
      <c r="F22"/>
      <c r="G22" s="181">
        <f>'[1]Magnitudes presupuestarias DDFF'!G22</f>
        <v>322800</v>
      </c>
      <c r="H22"/>
      <c r="I22" s="258">
        <f>'[1]Magnitudes presupuestarias DDFF'!I22</f>
        <v>-81.412639405204473</v>
      </c>
    </row>
    <row r="23" spans="1:15" ht="12.75" x14ac:dyDescent="0.2">
      <c r="A23" s="93"/>
      <c r="B23" s="261"/>
      <c r="C23" s="162" t="s">
        <v>75</v>
      </c>
      <c r="D23" s="93"/>
      <c r="E23" s="183">
        <f>'[1]Magnitudes presupuestarias DDFF'!E23</f>
        <v>240097.98243999999</v>
      </c>
      <c r="F23"/>
      <c r="G23" s="183">
        <f>'[1]Magnitudes presupuestarias DDFF'!G23</f>
        <v>84547.648710000009</v>
      </c>
      <c r="H23"/>
      <c r="I23" s="258">
        <f>'[1]Magnitudes presupuestarias DDFF'!I23</f>
        <v>183.97949097737833</v>
      </c>
    </row>
    <row r="24" spans="1:15" ht="19.5" customHeight="1" x14ac:dyDescent="0.2">
      <c r="A24" s="93"/>
      <c r="B24" s="292" t="s">
        <v>76</v>
      </c>
      <c r="C24" s="293"/>
      <c r="D24" s="93"/>
      <c r="E24" s="180">
        <f>'[1]Magnitudes presupuestarias DDFF'!E24</f>
        <v>1371097.00609</v>
      </c>
      <c r="F24"/>
      <c r="G24" s="180">
        <f>'[1]Magnitudes presupuestarias DDFF'!G24</f>
        <v>1833348.9970699977</v>
      </c>
      <c r="H24"/>
      <c r="I24" s="257">
        <f>'[1]Magnitudes presupuestarias DDFF'!I24</f>
        <v>-25.21352954177053</v>
      </c>
    </row>
    <row r="25" spans="1:15" ht="12.75" x14ac:dyDescent="0.2">
      <c r="A25" s="93"/>
      <c r="B25" s="261"/>
      <c r="C25" s="162" t="s">
        <v>77</v>
      </c>
      <c r="D25" s="93"/>
      <c r="E25" s="181">
        <f>'[1]Magnitudes presupuestarias DDFF'!E25</f>
        <v>238648.16517999955</v>
      </c>
      <c r="F25"/>
      <c r="G25" s="181">
        <f>'[1]Magnitudes presupuestarias DDFF'!G25</f>
        <v>104052.17539000139</v>
      </c>
      <c r="H25"/>
      <c r="I25" s="258">
        <f>'[1]Magnitudes presupuestarias DDFF'!I25</f>
        <v>129.35432564049188</v>
      </c>
    </row>
    <row r="26" spans="1:15" ht="12.75" x14ac:dyDescent="0.2">
      <c r="A26" s="93"/>
      <c r="B26" s="261"/>
      <c r="C26" s="162" t="s">
        <v>78</v>
      </c>
      <c r="D26" s="93"/>
      <c r="E26" s="181">
        <f>'[1]Magnitudes presupuestarias DDFF'!E26</f>
        <v>868411.6493299976</v>
      </c>
      <c r="F26"/>
      <c r="G26" s="181">
        <f>'[1]Magnitudes presupuestarias DDFF'!G26</f>
        <v>695002.12487000041</v>
      </c>
      <c r="H26"/>
      <c r="I26" s="258">
        <f>'[1]Magnitudes presupuestarias DDFF'!I26</f>
        <v>24.950934429507441</v>
      </c>
    </row>
    <row r="27" spans="1:15" ht="30" customHeight="1" x14ac:dyDescent="0.2">
      <c r="A27" s="93"/>
      <c r="B27" s="297" t="s">
        <v>79</v>
      </c>
      <c r="C27" s="298"/>
      <c r="D27" s="93"/>
      <c r="E27" s="184">
        <f>'[1]Magnitudes presupuestarias DDFF'!E27</f>
        <v>741333.52194000199</v>
      </c>
      <c r="F27"/>
      <c r="G27" s="184">
        <f>'[1]Magnitudes presupuestarias DDFF'!G27</f>
        <v>1242399.0475899987</v>
      </c>
      <c r="H27"/>
      <c r="I27" s="259">
        <f>'[1]Magnitudes presupuestarias DDFF'!I27</f>
        <v>-40.330482112165321</v>
      </c>
    </row>
    <row r="28" spans="1:15" ht="13.9" customHeight="1" x14ac:dyDescent="0.2">
      <c r="B28" s="296"/>
      <c r="C28" s="296"/>
      <c r="D28" s="296"/>
      <c r="E28" s="296"/>
      <c r="F28" s="296"/>
      <c r="G28" s="296"/>
      <c r="H28" s="296"/>
      <c r="I28" s="296"/>
      <c r="O28" s="163"/>
    </row>
    <row r="29" spans="1:15" ht="15" customHeight="1" x14ac:dyDescent="0.2">
      <c r="C29" s="300" t="s">
        <v>27</v>
      </c>
      <c r="D29" s="300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8496141-c5b2-4c30-b397-0e365be94f96"/>
    <ds:schemaRef ds:uri="2219b620-9d63-45bd-9322-538ab0eb2d8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005F0B-0E5E-467E-AF86-462036144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2022-10-28T08:37:57Z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